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iqueis\Desktop\Aplicativos\Portal da Transparência\Parcerias Públicas\Contratos de Gestão\CAC  Guarulhos\4 Fluxo de Caixa\"/>
    </mc:Choice>
  </mc:AlternateContent>
  <xr:revisionPtr revIDLastSave="0" documentId="13_ncr:1_{B913620C-45D9-4EE3-A303-8AF8FF87FE37}" xr6:coauthVersionLast="47" xr6:coauthVersionMax="47" xr10:uidLastSave="{00000000-0000-0000-0000-000000000000}"/>
  <bookViews>
    <workbookView xWindow="-120" yWindow="-120" windowWidth="20730" windowHeight="11040" xr2:uid="{B6CD0D55-E7E3-446D-9996-7445501DA1E4}"/>
  </bookViews>
  <sheets>
    <sheet name="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I74" i="1"/>
  <c r="H74" i="1"/>
  <c r="G74" i="1"/>
  <c r="F74" i="1"/>
  <c r="E73" i="1"/>
  <c r="E74" i="1" s="1"/>
  <c r="D73" i="1"/>
  <c r="D74" i="1" s="1"/>
  <c r="C73" i="1"/>
  <c r="C74" i="1" s="1"/>
  <c r="B73" i="1"/>
  <c r="B74" i="1" s="1"/>
  <c r="M70" i="1"/>
  <c r="D70" i="1"/>
  <c r="B70" i="1"/>
  <c r="M67" i="1"/>
  <c r="L67" i="1"/>
  <c r="K67" i="1"/>
  <c r="J67" i="1"/>
  <c r="I67" i="1"/>
  <c r="H67" i="1"/>
  <c r="G67" i="1"/>
  <c r="F67" i="1"/>
  <c r="D67" i="1"/>
  <c r="B67" i="1"/>
  <c r="C66" i="1"/>
  <c r="B66" i="1"/>
  <c r="E65" i="1"/>
  <c r="E67" i="1" s="1"/>
  <c r="D65" i="1"/>
  <c r="C65" i="1"/>
  <c r="B65" i="1"/>
  <c r="E64" i="1"/>
  <c r="D64" i="1"/>
  <c r="C64" i="1"/>
  <c r="C67" i="1" s="1"/>
  <c r="B64" i="1"/>
  <c r="M62" i="1"/>
  <c r="L62" i="1"/>
  <c r="L70" i="1" s="1"/>
  <c r="K62" i="1"/>
  <c r="K70" i="1" s="1"/>
  <c r="J62" i="1"/>
  <c r="J70" i="1" s="1"/>
  <c r="I62" i="1"/>
  <c r="I70" i="1" s="1"/>
  <c r="H62" i="1"/>
  <c r="H70" i="1" s="1"/>
  <c r="G62" i="1"/>
  <c r="G70" i="1" s="1"/>
  <c r="F62" i="1"/>
  <c r="F70" i="1" s="1"/>
  <c r="E62" i="1"/>
  <c r="E70" i="1" s="1"/>
  <c r="D62" i="1"/>
  <c r="C62" i="1"/>
  <c r="C70" i="1" s="1"/>
  <c r="B62" i="1"/>
  <c r="N56" i="1"/>
  <c r="E56" i="1"/>
  <c r="D56" i="1"/>
  <c r="C56" i="1"/>
  <c r="B56" i="1"/>
  <c r="N55" i="1"/>
  <c r="C55" i="1"/>
  <c r="B55" i="1"/>
  <c r="C54" i="1"/>
  <c r="N54" i="1" s="1"/>
  <c r="B54" i="1"/>
  <c r="C53" i="1"/>
  <c r="N53" i="1" s="1"/>
  <c r="B53" i="1"/>
  <c r="N52" i="1"/>
  <c r="E52" i="1"/>
  <c r="D52" i="1"/>
  <c r="C52" i="1"/>
  <c r="B52" i="1"/>
  <c r="E51" i="1"/>
  <c r="D51" i="1"/>
  <c r="C51" i="1"/>
  <c r="B51" i="1"/>
  <c r="N51" i="1" s="1"/>
  <c r="N50" i="1"/>
  <c r="E50" i="1"/>
  <c r="D50" i="1"/>
  <c r="C50" i="1"/>
  <c r="B50" i="1"/>
  <c r="D49" i="1"/>
  <c r="N49" i="1" s="1"/>
  <c r="D48" i="1"/>
  <c r="D46" i="1" s="1"/>
  <c r="C47" i="1"/>
  <c r="B47" i="1"/>
  <c r="N47" i="1" s="1"/>
  <c r="M46" i="1"/>
  <c r="L46" i="1"/>
  <c r="K46" i="1"/>
  <c r="J46" i="1"/>
  <c r="I46" i="1"/>
  <c r="H46" i="1"/>
  <c r="G46" i="1"/>
  <c r="F46" i="1"/>
  <c r="E46" i="1"/>
  <c r="C46" i="1"/>
  <c r="B46" i="1"/>
  <c r="E45" i="1"/>
  <c r="E42" i="1" s="1"/>
  <c r="D45" i="1"/>
  <c r="C45" i="1"/>
  <c r="B45" i="1"/>
  <c r="E43" i="1"/>
  <c r="D43" i="1"/>
  <c r="C43" i="1"/>
  <c r="C42" i="1" s="1"/>
  <c r="B43" i="1"/>
  <c r="N43" i="1" s="1"/>
  <c r="M42" i="1"/>
  <c r="L42" i="1"/>
  <c r="K42" i="1"/>
  <c r="J42" i="1"/>
  <c r="I42" i="1"/>
  <c r="H42" i="1"/>
  <c r="G42" i="1"/>
  <c r="F42" i="1"/>
  <c r="D42" i="1"/>
  <c r="B42" i="1"/>
  <c r="N41" i="1"/>
  <c r="E41" i="1"/>
  <c r="E37" i="1" s="1"/>
  <c r="D41" i="1"/>
  <c r="D37" i="1" s="1"/>
  <c r="C41" i="1"/>
  <c r="B41" i="1"/>
  <c r="E39" i="1"/>
  <c r="D39" i="1"/>
  <c r="C39" i="1"/>
  <c r="B39" i="1"/>
  <c r="B38" i="1" s="1"/>
  <c r="B37" i="1" s="1"/>
  <c r="M38" i="1"/>
  <c r="L38" i="1"/>
  <c r="L37" i="1" s="1"/>
  <c r="K38" i="1"/>
  <c r="J38" i="1"/>
  <c r="J37" i="1" s="1"/>
  <c r="I38" i="1"/>
  <c r="H38" i="1"/>
  <c r="G38" i="1"/>
  <c r="F38" i="1"/>
  <c r="E38" i="1"/>
  <c r="D38" i="1"/>
  <c r="C38" i="1"/>
  <c r="C37" i="1" s="1"/>
  <c r="M37" i="1"/>
  <c r="M57" i="1" s="1"/>
  <c r="K37" i="1"/>
  <c r="K57" i="1" s="1"/>
  <c r="I37" i="1"/>
  <c r="H37" i="1"/>
  <c r="G37" i="1"/>
  <c r="F37" i="1"/>
  <c r="N36" i="1"/>
  <c r="E36" i="1"/>
  <c r="C36" i="1"/>
  <c r="B36" i="1"/>
  <c r="C35" i="1"/>
  <c r="N35" i="1" s="1"/>
  <c r="B35" i="1"/>
  <c r="E34" i="1"/>
  <c r="C34" i="1"/>
  <c r="N34" i="1" s="1"/>
  <c r="B34" i="1"/>
  <c r="E33" i="1"/>
  <c r="D33" i="1"/>
  <c r="C33" i="1"/>
  <c r="N33" i="1" s="1"/>
  <c r="B33" i="1"/>
  <c r="N32" i="1"/>
  <c r="E32" i="1"/>
  <c r="D32" i="1"/>
  <c r="C32" i="1"/>
  <c r="B32" i="1"/>
  <c r="E31" i="1"/>
  <c r="D31" i="1"/>
  <c r="C31" i="1"/>
  <c r="N31" i="1" s="1"/>
  <c r="B31" i="1"/>
  <c r="N30" i="1"/>
  <c r="E30" i="1"/>
  <c r="D30" i="1"/>
  <c r="C30" i="1"/>
  <c r="B30" i="1"/>
  <c r="E29" i="1"/>
  <c r="D29" i="1"/>
  <c r="C29" i="1"/>
  <c r="B29" i="1"/>
  <c r="N29" i="1" s="1"/>
  <c r="N28" i="1"/>
  <c r="E28" i="1"/>
  <c r="E26" i="1" s="1"/>
  <c r="D28" i="1"/>
  <c r="C28" i="1"/>
  <c r="B28" i="1"/>
  <c r="E27" i="1"/>
  <c r="D27" i="1"/>
  <c r="D26" i="1" s="1"/>
  <c r="C27" i="1"/>
  <c r="B27" i="1"/>
  <c r="B26" i="1" s="1"/>
  <c r="M26" i="1"/>
  <c r="L26" i="1"/>
  <c r="K26" i="1"/>
  <c r="J26" i="1"/>
  <c r="I26" i="1"/>
  <c r="I57" i="1" s="1"/>
  <c r="I59" i="1" s="1"/>
  <c r="H26" i="1"/>
  <c r="H57" i="1" s="1"/>
  <c r="G26" i="1"/>
  <c r="G57" i="1" s="1"/>
  <c r="F26" i="1"/>
  <c r="F57" i="1" s="1"/>
  <c r="M24" i="1"/>
  <c r="L24" i="1"/>
  <c r="K24" i="1"/>
  <c r="J24" i="1"/>
  <c r="I24" i="1"/>
  <c r="H24" i="1"/>
  <c r="D24" i="1"/>
  <c r="N23" i="1"/>
  <c r="E23" i="1"/>
  <c r="B23" i="1"/>
  <c r="B24" i="1" s="1"/>
  <c r="C22" i="1"/>
  <c r="B22" i="1"/>
  <c r="N22" i="1" s="1"/>
  <c r="E16" i="1"/>
  <c r="D16" i="1"/>
  <c r="C16" i="1"/>
  <c r="N16" i="1" s="1"/>
  <c r="B16" i="1"/>
  <c r="G13" i="1"/>
  <c r="G24" i="1" s="1"/>
  <c r="F13" i="1"/>
  <c r="F24" i="1" s="1"/>
  <c r="E13" i="1"/>
  <c r="N13" i="1" s="1"/>
  <c r="D13" i="1"/>
  <c r="C13" i="1"/>
  <c r="B13" i="1"/>
  <c r="E10" i="1"/>
  <c r="E24" i="1" s="1"/>
  <c r="D10" i="1"/>
  <c r="C10" i="1"/>
  <c r="C24" i="1" s="1"/>
  <c r="B10" i="1"/>
  <c r="M8" i="1"/>
  <c r="M59" i="1" s="1"/>
  <c r="L8" i="1"/>
  <c r="K8" i="1"/>
  <c r="J8" i="1"/>
  <c r="I8" i="1"/>
  <c r="H8" i="1"/>
  <c r="G8" i="1"/>
  <c r="G59" i="1" s="1"/>
  <c r="F8" i="1"/>
  <c r="E8" i="1"/>
  <c r="D8" i="1"/>
  <c r="C8" i="1"/>
  <c r="B8" i="1"/>
  <c r="E59" i="1" l="1"/>
  <c r="F59" i="1"/>
  <c r="H59" i="1"/>
  <c r="F58" i="1"/>
  <c r="L57" i="1"/>
  <c r="L58" i="1" s="1"/>
  <c r="G58" i="1"/>
  <c r="E57" i="1"/>
  <c r="E58" i="1" s="1"/>
  <c r="J57" i="1"/>
  <c r="J58" i="1" s="1"/>
  <c r="H58" i="1"/>
  <c r="I58" i="1"/>
  <c r="B57" i="1"/>
  <c r="B58" i="1" s="1"/>
  <c r="K59" i="1"/>
  <c r="D57" i="1"/>
  <c r="D59" i="1" s="1"/>
  <c r="C59" i="1"/>
  <c r="C58" i="1"/>
  <c r="M58" i="1"/>
  <c r="C26" i="1"/>
  <c r="C57" i="1" s="1"/>
  <c r="N48" i="1"/>
  <c r="N46" i="1" s="1"/>
  <c r="N10" i="1"/>
  <c r="N24" i="1" s="1"/>
  <c r="N27" i="1"/>
  <c r="N26" i="1" s="1"/>
  <c r="N39" i="1"/>
  <c r="N38" i="1" s="1"/>
  <c r="N37" i="1" s="1"/>
  <c r="N45" i="1"/>
  <c r="N42" i="1" s="1"/>
  <c r="K58" i="1"/>
  <c r="L59" i="1" l="1"/>
  <c r="B59" i="1"/>
  <c r="N57" i="1"/>
  <c r="D58" i="1"/>
  <c r="N58" i="1"/>
  <c r="J59" i="1"/>
</calcChain>
</file>

<file path=xl/sharedStrings.xml><?xml version="1.0" encoding="utf-8"?>
<sst xmlns="http://schemas.openxmlformats.org/spreadsheetml/2006/main" count="115" uniqueCount="78">
  <si>
    <t>Relatório - Demonstrativo do Fluxo de Caixa</t>
  </si>
  <si>
    <t>CAC Guarulhos - Período: 2026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</si>
  <si>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</si>
  <si>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</si>
  <si>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</si>
  <si>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</si>
  <si>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</si>
  <si>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</si>
  <si>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</si>
  <si>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</si>
  <si>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</si>
  <si>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</si>
  <si>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</si>
  <si>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</si>
  <si>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</si>
  <si>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</si>
  <si>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</si>
  <si>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</si>
  <si>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</si>
  <si>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</si>
  <si>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</si>
  <si>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</si>
  <si>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</si>
  <si>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</si>
  <si>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</si>
  <si>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Receitas Financeiras</t>
  </si>
  <si>
    <t>Reciclagem</t>
  </si>
  <si>
    <t>Contrapartida de Ensino (Estágios / Residência Médica)</t>
  </si>
  <si>
    <t>Outras Receitas Acessórias</t>
  </si>
  <si>
    <t>Doações - Recursos Financeiros</t>
  </si>
  <si>
    <t>Fonte Suplementar</t>
  </si>
  <si>
    <t>Estornos / Reembolso de Despesas</t>
  </si>
  <si>
    <t>Outras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</si>
  <si>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</si>
  <si>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</si>
  <si>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</si>
  <si>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</si>
  <si>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</si>
  <si>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</si>
  <si>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</si>
  <si>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</si>
  <si>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</si>
  <si>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</si>
  <si>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</si>
  <si>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Ordenados - Complemento Piso Enfermagem</t>
  </si>
  <si>
    <t>Ressarcimento - Complemento Piso Enfermagem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</si>
  <si>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</si>
  <si>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</si>
  <si>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</si>
  <si>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</si>
  <si>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</si>
  <si>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</si>
  <si>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</si>
  <si>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</si>
  <si>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</si>
  <si>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</si>
  <si>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</si>
  <si>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</si>
  <si>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</si>
  <si>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</si>
  <si>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</si>
  <si>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</si>
  <si>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</si>
  <si>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</si>
  <si>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</si>
  <si>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</si>
  <si>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</si>
  <si>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</si>
  <si>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</si>
  <si>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</si>
  <si>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</si>
  <si>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</si>
  <si>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</si>
  <si>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</si>
  <si>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</si>
  <si>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</si>
  <si>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</si>
  <si>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Data: 05/05/2026 16:28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</si>
</sst>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b/>
      <sz val="8"/>
      <color rgb="FF696969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5" fillId="0" borderId="3" xfId="1" applyFont="1" applyFill="1" applyBorder="1" applyAlignment="1">
      <alignment horizontal="right" wrapText="1"/>
    </xf>
    <xf numFmtId="43" fontId="2" fillId="0" borderId="0" xfId="0" applyNumberFormat="1" applyFont="1"/>
    <xf numFmtId="0" fontId="4" fillId="0" borderId="0" xfId="0" applyFont="1" applyAlignment="1">
      <alignment wrapText="1"/>
    </xf>
    <xf numFmtId="43" fontId="6" fillId="0" borderId="0" xfId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arcerias%20Publicas\AreaComum\Contratos%20de%20Gestao\CAC%20Guarulhos\Jur&#237;dico\Portal%20Transpar&#234;ncia%20AFIP\Relatorios\Fluxo%20de%20Caixa\Fluxo%20de%20Caixa%202026\04.26%20-%20Dem%20Fluxo%20de%20Caixa%20CAC%20Guarulhos%202026.xlsx" TargetMode="External"/><Relationship Id="rId1" Type="http://schemas.openxmlformats.org/officeDocument/2006/relationships/externalLinkPath" Target="file:///V:\Parcerias%20Publicas\AreaComum\Contratos%20de%20Gestao\CAC%20Guarulhos\Jur&#237;dico\Portal%20Transpar&#234;ncia%20AFIP\Relatorios\Fluxo%20de%20Caixa\Fluxo%20de%20Caixa%202026\04.26%20-%20Dem%20Fluxo%20de%20Caixa%20CAC%20Guarulh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sto"/>
      <sheetName val="Setembro"/>
      <sheetName val="Outubro"/>
      <sheetName val="Novembro"/>
      <sheetName val="Dezembro"/>
      <sheetName val="2026"/>
    </sheetNames>
    <sheetDataSet>
      <sheetData sheetId="0">
        <row r="8">
          <cell r="B8">
            <v>10192842.210000008</v>
          </cell>
        </row>
        <row r="10">
          <cell r="B10">
            <v>3332126.73</v>
          </cell>
        </row>
        <row r="16">
          <cell r="B16">
            <v>105232.99</v>
          </cell>
        </row>
        <row r="23">
          <cell r="B23">
            <v>398.3</v>
          </cell>
        </row>
        <row r="27">
          <cell r="B27">
            <v>330520.24000000005</v>
          </cell>
        </row>
        <row r="28">
          <cell r="B28">
            <v>107863.08</v>
          </cell>
        </row>
        <row r="29">
          <cell r="B29">
            <v>46796.909999999996</v>
          </cell>
        </row>
        <row r="30">
          <cell r="B30">
            <v>157451.11000000002</v>
          </cell>
        </row>
        <row r="31">
          <cell r="B31">
            <v>859.96</v>
          </cell>
        </row>
        <row r="32">
          <cell r="B32">
            <v>24954.46</v>
          </cell>
        </row>
        <row r="33">
          <cell r="B33">
            <v>89526.98</v>
          </cell>
        </row>
        <row r="39">
          <cell r="B39">
            <v>29533.07</v>
          </cell>
        </row>
        <row r="41">
          <cell r="B41">
            <v>211878.93</v>
          </cell>
        </row>
        <row r="43">
          <cell r="B43">
            <v>301770.15999999997</v>
          </cell>
        </row>
        <row r="45">
          <cell r="B45">
            <v>17635.77</v>
          </cell>
        </row>
        <row r="50">
          <cell r="B50">
            <v>10502.83</v>
          </cell>
        </row>
        <row r="51">
          <cell r="B51">
            <v>908.72</v>
          </cell>
        </row>
        <row r="52">
          <cell r="B52">
            <v>284.77999999999997</v>
          </cell>
        </row>
        <row r="56">
          <cell r="B56">
            <v>1381325.32</v>
          </cell>
        </row>
        <row r="65">
          <cell r="B65">
            <v>10918787.91</v>
          </cell>
        </row>
        <row r="73">
          <cell r="B73">
            <v>10918787.91</v>
          </cell>
        </row>
      </sheetData>
      <sheetData sheetId="1">
        <row r="8">
          <cell r="B8">
            <v>10918787.910000008</v>
          </cell>
        </row>
        <row r="10">
          <cell r="B10">
            <v>3339477.79</v>
          </cell>
        </row>
        <row r="16">
          <cell r="B16">
            <v>98868.36</v>
          </cell>
        </row>
        <row r="27">
          <cell r="B27">
            <v>323833.45</v>
          </cell>
        </row>
        <row r="28">
          <cell r="B28">
            <v>239094.76</v>
          </cell>
        </row>
        <row r="29">
          <cell r="B29">
            <v>28265.809999999998</v>
          </cell>
        </row>
        <row r="30">
          <cell r="B30">
            <v>107196.67</v>
          </cell>
        </row>
        <row r="31">
          <cell r="B31">
            <v>77364.37</v>
          </cell>
        </row>
        <row r="33">
          <cell r="B33">
            <v>77077.03</v>
          </cell>
        </row>
        <row r="39">
          <cell r="B39">
            <v>90533.9</v>
          </cell>
        </row>
        <row r="41">
          <cell r="B41">
            <v>207794.22</v>
          </cell>
        </row>
        <row r="43">
          <cell r="B43">
            <v>377885.97</v>
          </cell>
        </row>
        <row r="45">
          <cell r="B45">
            <v>31841.98</v>
          </cell>
        </row>
        <row r="50">
          <cell r="B50">
            <v>8075.46</v>
          </cell>
        </row>
        <row r="51">
          <cell r="B51">
            <v>788.72</v>
          </cell>
        </row>
        <row r="52">
          <cell r="B52">
            <v>10.3</v>
          </cell>
        </row>
        <row r="56">
          <cell r="B56">
            <v>1535209.99</v>
          </cell>
        </row>
        <row r="65">
          <cell r="B65">
            <v>11252161.43</v>
          </cell>
        </row>
        <row r="73">
          <cell r="B73">
            <v>11252161.43</v>
          </cell>
        </row>
      </sheetData>
      <sheetData sheetId="2">
        <row r="8">
          <cell r="B8">
            <v>11252161.430000007</v>
          </cell>
        </row>
        <row r="10">
          <cell r="B10">
            <v>3791122.86</v>
          </cell>
        </row>
        <row r="16">
          <cell r="B16">
            <v>129080.91</v>
          </cell>
        </row>
        <row r="27">
          <cell r="B27">
            <v>321926.63</v>
          </cell>
        </row>
        <row r="28">
          <cell r="B28">
            <v>184776.36</v>
          </cell>
        </row>
        <row r="29">
          <cell r="B29">
            <v>10978.93</v>
          </cell>
        </row>
        <row r="30">
          <cell r="B30">
            <v>99695.310000000012</v>
          </cell>
        </row>
        <row r="31">
          <cell r="B31">
            <v>348.3</v>
          </cell>
        </row>
        <row r="32">
          <cell r="B32">
            <v>309.16000000000003</v>
          </cell>
        </row>
        <row r="33">
          <cell r="B33">
            <v>69128.7</v>
          </cell>
        </row>
        <row r="39">
          <cell r="B39">
            <v>34068.49</v>
          </cell>
        </row>
        <row r="41">
          <cell r="B41">
            <v>233253.83</v>
          </cell>
        </row>
        <row r="43">
          <cell r="B43">
            <v>394864.24</v>
          </cell>
        </row>
        <row r="45">
          <cell r="B45">
            <v>28879.56</v>
          </cell>
        </row>
        <row r="50">
          <cell r="B50">
            <v>10165.24</v>
          </cell>
        </row>
        <row r="51">
          <cell r="B51">
            <v>913.4</v>
          </cell>
        </row>
        <row r="52">
          <cell r="B52">
            <v>5.15</v>
          </cell>
        </row>
        <row r="56">
          <cell r="B56">
            <v>1396107.56</v>
          </cell>
        </row>
        <row r="65">
          <cell r="B65">
            <v>12386944.34</v>
          </cell>
        </row>
        <row r="73">
          <cell r="B73">
            <v>12386944.34</v>
          </cell>
        </row>
      </sheetData>
      <sheetData sheetId="3">
        <row r="8">
          <cell r="B8">
            <v>12386944.340000007</v>
          </cell>
        </row>
        <row r="10">
          <cell r="B10">
            <v>3477729.1</v>
          </cell>
        </row>
        <row r="16">
          <cell r="B16">
            <v>122519.67999999999</v>
          </cell>
        </row>
        <row r="27">
          <cell r="B27">
            <v>332354.11</v>
          </cell>
        </row>
        <row r="28">
          <cell r="B28">
            <v>167400.25</v>
          </cell>
        </row>
        <row r="29">
          <cell r="B29">
            <v>5672.38</v>
          </cell>
        </row>
        <row r="30">
          <cell r="B30">
            <v>99367.83</v>
          </cell>
        </row>
        <row r="32">
          <cell r="B32">
            <v>48.34</v>
          </cell>
        </row>
        <row r="33">
          <cell r="B33">
            <v>71963.8</v>
          </cell>
        </row>
        <row r="39">
          <cell r="B39">
            <v>34162.28</v>
          </cell>
        </row>
        <row r="41">
          <cell r="B41">
            <v>230141.96</v>
          </cell>
        </row>
        <row r="43">
          <cell r="B43">
            <v>589398</v>
          </cell>
        </row>
        <row r="45">
          <cell r="B45">
            <v>29323.81</v>
          </cell>
        </row>
        <row r="50">
          <cell r="B50">
            <v>9620.3700000000008</v>
          </cell>
        </row>
        <row r="51">
          <cell r="B51">
            <v>3444.77</v>
          </cell>
        </row>
        <row r="56">
          <cell r="B56">
            <v>1769579.43</v>
          </cell>
        </row>
        <row r="65">
          <cell r="B65">
            <v>12644715.789999999</v>
          </cell>
        </row>
        <row r="73">
          <cell r="B73">
            <v>12644715.789999999</v>
          </cell>
        </row>
      </sheetData>
      <sheetData sheetId="4">
        <row r="8">
          <cell r="B8">
            <v>12644715.790000008</v>
          </cell>
        </row>
      </sheetData>
      <sheetData sheetId="5">
        <row r="8">
          <cell r="B8">
            <v>12798481.39000001</v>
          </cell>
        </row>
      </sheetData>
      <sheetData sheetId="6">
        <row r="8">
          <cell r="B8">
            <v>13734339.910000011</v>
          </cell>
        </row>
      </sheetData>
      <sheetData sheetId="7">
        <row r="8">
          <cell r="B8">
            <v>13612400.71000001</v>
          </cell>
        </row>
      </sheetData>
      <sheetData sheetId="8">
        <row r="8">
          <cell r="B8">
            <v>14382920.160000011</v>
          </cell>
        </row>
      </sheetData>
      <sheetData sheetId="9">
        <row r="8">
          <cell r="B8">
            <v>15526733.150000012</v>
          </cell>
        </row>
      </sheetData>
      <sheetData sheetId="10">
        <row r="8">
          <cell r="B8">
            <v>16098975.040000012</v>
          </cell>
        </row>
      </sheetData>
      <sheetData sheetId="11">
        <row r="8">
          <cell r="B8">
            <v>13113415.190000013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26B3-9659-4C97-87EA-BD2205711C2E}">
  <sheetPr>
    <pageSetUpPr fitToPage="1"/>
  </sheetPr>
  <dimension ref="A1:Q77"/>
  <sheetViews>
    <sheetView showGridLines="0" tabSelected="1" topLeftCell="A58" zoomScale="120" zoomScaleNormal="120" workbookViewId="0">
      <selection sqref="A1:P74"/>
    </sheetView>
  </sheetViews>
  <sheetFormatPr defaultRowHeight="11.25" x14ac:dyDescent="0.2"/>
  <cols>
    <col min="1" max="1" width="41.5703125" style="2" bestFit="1" customWidth="1"/>
    <col min="2" max="3" width="13.7109375" style="2" bestFit="1" customWidth="1"/>
    <col min="4" max="4" width="13.7109375" style="2" customWidth="1"/>
    <col min="5" max="5" width="13.7109375" style="2" bestFit="1" customWidth="1"/>
    <col min="6" max="13" width="13.7109375" style="2" hidden="1" customWidth="1"/>
    <col min="14" max="14" width="13.85546875" style="2" bestFit="1" customWidth="1"/>
    <col min="15" max="16" width="3.28515625" style="2" bestFit="1" customWidth="1"/>
    <col min="17" max="17" width="10.85546875" style="2" bestFit="1" customWidth="1"/>
    <col min="18" max="19" width="9.140625" style="2"/>
    <col min="20" max="20" width="12.140625" style="2" bestFit="1" customWidth="1"/>
    <col min="21" max="16384" width="9.140625" style="2"/>
  </cols>
  <sheetData>
    <row r="1" spans="1:16" ht="12.95" customHeight="1" x14ac:dyDescent="0.2">
      <c r="A1" s="20" t="s">
        <v>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  <c r="P1" s="1"/>
    </row>
    <row r="2" spans="1:16" ht="12.9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3"/>
      <c r="P2" s="3"/>
    </row>
    <row r="3" spans="1:16" ht="12.9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"/>
      <c r="P3" s="3"/>
    </row>
    <row r="4" spans="1:16" ht="12.95" customHeight="1" x14ac:dyDescent="0.2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6" ht="12.95" customHeight="1" thickBot="1" x14ac:dyDescent="0.25"/>
    <row r="6" spans="1:16" ht="12.95" customHeight="1" thickBot="1" x14ac:dyDescent="0.25">
      <c r="A6" s="18"/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24"/>
    </row>
    <row r="7" spans="1:16" ht="12.95" customHeight="1" thickBot="1" x14ac:dyDescent="0.25">
      <c r="A7" s="19"/>
      <c r="B7" s="4" t="s">
        <v>16</v>
      </c>
      <c r="C7" s="4" t="s">
        <v>16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  <c r="M7" s="4" t="s">
        <v>16</v>
      </c>
      <c r="N7" s="4" t="s">
        <v>16</v>
      </c>
      <c r="O7" s="24"/>
    </row>
    <row r="8" spans="1:16" ht="12.95" customHeight="1" thickBot="1" x14ac:dyDescent="0.25">
      <c r="A8" s="5" t="s">
        <v>17</v>
      </c>
      <c r="B8" s="6">
        <f>[1]Jan!B8</f>
        <v>10192842.210000008</v>
      </c>
      <c r="C8" s="6">
        <f>[1]Fev!B8</f>
        <v>10918787.910000008</v>
      </c>
      <c r="D8" s="6">
        <f>[1]Mar!B8</f>
        <v>11252161.430000007</v>
      </c>
      <c r="E8" s="6">
        <f>[1]Abr!B8</f>
        <v>12386944.340000007</v>
      </c>
      <c r="F8" s="6">
        <f>[1]Mai!B8</f>
        <v>12644715.790000008</v>
      </c>
      <c r="G8" s="6">
        <f>[1]Jun!B8</f>
        <v>12798481.39000001</v>
      </c>
      <c r="H8" s="6">
        <f>[1]Jul!B8</f>
        <v>13734339.910000011</v>
      </c>
      <c r="I8" s="6">
        <f>[1]Agosto!B8</f>
        <v>13612400.71000001</v>
      </c>
      <c r="J8" s="6">
        <f>[1]Setembro!B8</f>
        <v>14382920.160000011</v>
      </c>
      <c r="K8" s="6">
        <f>[1]Outubro!B8</f>
        <v>15526733.150000012</v>
      </c>
      <c r="L8" s="6">
        <f>[1]Novembro!B8</f>
        <v>16098975.040000012</v>
      </c>
      <c r="M8" s="6">
        <f>[1]Dezembro!B8</f>
        <v>13113415.190000013</v>
      </c>
      <c r="N8" s="6"/>
    </row>
    <row r="9" spans="1:16" ht="12.95" customHeight="1" thickBot="1" x14ac:dyDescent="0.25">
      <c r="A9" s="7" t="s">
        <v>18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ht="12.95" customHeight="1" thickBot="1" x14ac:dyDescent="0.25">
      <c r="A10" s="5" t="s">
        <v>19</v>
      </c>
      <c r="B10" s="9">
        <f>[1]Jan!B10</f>
        <v>3332126.73</v>
      </c>
      <c r="C10" s="9">
        <f>[1]Fev!B10</f>
        <v>3339477.79</v>
      </c>
      <c r="D10" s="9">
        <f>[1]Mar!B10</f>
        <v>3791122.86</v>
      </c>
      <c r="E10" s="9">
        <f>[1]Abr!B10</f>
        <v>3477729.1</v>
      </c>
      <c r="F10" s="9"/>
      <c r="G10" s="9"/>
      <c r="H10" s="9"/>
      <c r="I10" s="9"/>
      <c r="J10" s="9"/>
      <c r="K10" s="9"/>
      <c r="L10" s="9"/>
      <c r="M10" s="9"/>
      <c r="N10" s="9">
        <f>SUM(B10:M10)</f>
        <v>13940456.479999999</v>
      </c>
    </row>
    <row r="11" spans="1:16" ht="12.95" customHeight="1" thickBot="1" x14ac:dyDescent="0.25">
      <c r="A11" s="5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ht="12.95" customHeight="1" thickBot="1" x14ac:dyDescent="0.25">
      <c r="A12" s="5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ht="12.95" customHeight="1" thickBot="1" x14ac:dyDescent="0.25">
      <c r="A13" s="5" t="s">
        <v>22</v>
      </c>
      <c r="B13" s="9">
        <f>[1]Jan!B13</f>
        <v>0</v>
      </c>
      <c r="C13" s="9">
        <f>[1]Fev!B13</f>
        <v>0</v>
      </c>
      <c r="D13" s="9">
        <f>[1]Mar!B13</f>
        <v>0</v>
      </c>
      <c r="E13" s="9">
        <f>[1]Abr!B13</f>
        <v>0</v>
      </c>
      <c r="F13" s="9">
        <f>[1]Mai!B13</f>
        <v>0</v>
      </c>
      <c r="G13" s="6">
        <f>[1]Jun!B13</f>
        <v>0</v>
      </c>
      <c r="H13" s="9"/>
      <c r="I13" s="9"/>
      <c r="J13" s="9"/>
      <c r="K13" s="9"/>
      <c r="L13" s="9"/>
      <c r="M13" s="9"/>
      <c r="N13" s="9">
        <f>SUM(B13:M13)</f>
        <v>0</v>
      </c>
    </row>
    <row r="14" spans="1:16" ht="12.95" customHeight="1" thickBot="1" x14ac:dyDescent="0.25">
      <c r="A14" s="5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ht="12.95" customHeight="1" thickBot="1" x14ac:dyDescent="0.25">
      <c r="A15" s="5" t="s">
        <v>24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12.95" customHeight="1" thickBot="1" x14ac:dyDescent="0.25">
      <c r="A16" s="5" t="s">
        <v>25</v>
      </c>
      <c r="B16" s="9">
        <f>[1]Jan!B16</f>
        <v>105232.99</v>
      </c>
      <c r="C16" s="9">
        <f>[1]Fev!B16</f>
        <v>98868.36</v>
      </c>
      <c r="D16" s="9">
        <f>[1]Mar!B16</f>
        <v>129080.91</v>
      </c>
      <c r="E16" s="9">
        <f>[1]Abr!B16</f>
        <v>122519.67999999999</v>
      </c>
      <c r="F16" s="9"/>
      <c r="G16" s="9"/>
      <c r="H16" s="9"/>
      <c r="I16" s="9"/>
      <c r="J16" s="9"/>
      <c r="K16" s="9"/>
      <c r="L16" s="9"/>
      <c r="M16" s="9"/>
      <c r="N16" s="9">
        <f>SUM(B16:M16)</f>
        <v>455701.94</v>
      </c>
    </row>
    <row r="17" spans="1:14" ht="12.95" customHeight="1" thickBot="1" x14ac:dyDescent="0.25">
      <c r="A17" s="5" t="s">
        <v>26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2.95" customHeight="1" thickBot="1" x14ac:dyDescent="0.25">
      <c r="A18" s="5" t="s">
        <v>27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2.95" customHeight="1" thickBot="1" x14ac:dyDescent="0.25">
      <c r="A19" s="5" t="s">
        <v>28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2.95" customHeight="1" thickBot="1" x14ac:dyDescent="0.25">
      <c r="A20" s="5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2.95" customHeight="1" thickBot="1" x14ac:dyDescent="0.25">
      <c r="A21" s="5" t="s">
        <v>30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2.95" customHeight="1" thickBot="1" x14ac:dyDescent="0.25">
      <c r="A22" s="5" t="s">
        <v>31</v>
      </c>
      <c r="B22" s="9">
        <f>[1]Jan!B22</f>
        <v>0</v>
      </c>
      <c r="C22" s="9">
        <f>[1]Fev!B22</f>
        <v>0</v>
      </c>
      <c r="D22" s="9"/>
      <c r="E22" s="9"/>
      <c r="F22" s="9"/>
      <c r="G22" s="6"/>
      <c r="H22" s="9"/>
      <c r="I22" s="9"/>
      <c r="J22" s="9"/>
      <c r="K22" s="9"/>
      <c r="L22" s="9"/>
      <c r="M22" s="9"/>
      <c r="N22" s="9">
        <f>SUM(B22:M22)</f>
        <v>0</v>
      </c>
    </row>
    <row r="23" spans="1:14" ht="12.95" customHeight="1" thickBot="1" x14ac:dyDescent="0.25">
      <c r="A23" s="5" t="s">
        <v>32</v>
      </c>
      <c r="B23" s="9">
        <f>[1]Jan!B23</f>
        <v>398.3</v>
      </c>
      <c r="C23" s="9"/>
      <c r="D23" s="9"/>
      <c r="E23" s="9">
        <f>[1]Abr!B23</f>
        <v>0</v>
      </c>
      <c r="F23" s="9"/>
      <c r="G23" s="9"/>
      <c r="H23" s="9"/>
      <c r="I23" s="9"/>
      <c r="J23" s="9"/>
      <c r="K23" s="9"/>
      <c r="L23" s="9"/>
      <c r="M23" s="9"/>
      <c r="N23" s="9">
        <f>SUM(B23:M23)</f>
        <v>398.3</v>
      </c>
    </row>
    <row r="24" spans="1:14" ht="12.95" customHeight="1" thickBot="1" x14ac:dyDescent="0.25">
      <c r="A24" s="10" t="s">
        <v>33</v>
      </c>
      <c r="B24" s="6">
        <f t="shared" ref="B24:M24" si="0">SUM(B10:B23)</f>
        <v>3437758.02</v>
      </c>
      <c r="C24" s="6">
        <f t="shared" si="0"/>
        <v>3438346.15</v>
      </c>
      <c r="D24" s="6">
        <f t="shared" si="0"/>
        <v>3920203.77</v>
      </c>
      <c r="E24" s="6">
        <f t="shared" si="0"/>
        <v>3600248.7800000003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si="0"/>
        <v>0</v>
      </c>
      <c r="L24" s="6">
        <f t="shared" si="0"/>
        <v>0</v>
      </c>
      <c r="M24" s="6">
        <f t="shared" si="0"/>
        <v>0</v>
      </c>
      <c r="N24" s="6">
        <f>SUM(N10:N23)</f>
        <v>14396556.719999999</v>
      </c>
    </row>
    <row r="25" spans="1:14" ht="12.95" customHeight="1" thickBot="1" x14ac:dyDescent="0.25">
      <c r="A25" s="7" t="s">
        <v>34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2.95" customHeight="1" thickBot="1" x14ac:dyDescent="0.25">
      <c r="A26" s="10" t="s">
        <v>35</v>
      </c>
      <c r="B26" s="6">
        <f t="shared" ref="B26:M26" si="1">SUM(B27:B36)</f>
        <v>757972.74</v>
      </c>
      <c r="C26" s="6">
        <f t="shared" si="1"/>
        <v>852832.09000000008</v>
      </c>
      <c r="D26" s="6">
        <f t="shared" si="1"/>
        <v>687163.39</v>
      </c>
      <c r="E26" s="6">
        <f t="shared" si="1"/>
        <v>676806.71</v>
      </c>
      <c r="F26" s="6">
        <f t="shared" si="1"/>
        <v>0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 t="shared" si="1"/>
        <v>0</v>
      </c>
      <c r="K26" s="6">
        <f t="shared" si="1"/>
        <v>0</v>
      </c>
      <c r="L26" s="6">
        <f t="shared" si="1"/>
        <v>0</v>
      </c>
      <c r="M26" s="6">
        <f t="shared" si="1"/>
        <v>0</v>
      </c>
      <c r="N26" s="6">
        <f>SUM(N27:N36)</f>
        <v>2974774.9299999997</v>
      </c>
    </row>
    <row r="27" spans="1:14" ht="12.95" customHeight="1" thickBot="1" x14ac:dyDescent="0.25">
      <c r="A27" s="11" t="s">
        <v>36</v>
      </c>
      <c r="B27" s="9">
        <f>[1]Jan!B27</f>
        <v>330520.24000000005</v>
      </c>
      <c r="C27" s="9">
        <f>[1]Fev!B27</f>
        <v>323833.45</v>
      </c>
      <c r="D27" s="9">
        <f>[1]Mar!B27</f>
        <v>321926.63</v>
      </c>
      <c r="E27" s="9">
        <f>[1]Abr!B27</f>
        <v>332354.11</v>
      </c>
      <c r="F27" s="9"/>
      <c r="G27" s="9"/>
      <c r="H27" s="9"/>
      <c r="I27" s="9"/>
      <c r="J27" s="9"/>
      <c r="K27" s="9"/>
      <c r="L27" s="9"/>
      <c r="M27" s="9"/>
      <c r="N27" s="9">
        <f t="shared" ref="N27:N35" si="2">SUM(B27:M27)</f>
        <v>1308634.4300000002</v>
      </c>
    </row>
    <row r="28" spans="1:14" ht="12.95" customHeight="1" thickBot="1" x14ac:dyDescent="0.25">
      <c r="A28" s="11" t="s">
        <v>37</v>
      </c>
      <c r="B28" s="9">
        <f>[1]Jan!B28</f>
        <v>107863.08</v>
      </c>
      <c r="C28" s="9">
        <f>[1]Fev!B28</f>
        <v>239094.76</v>
      </c>
      <c r="D28" s="9">
        <f>[1]Mar!B28</f>
        <v>184776.36</v>
      </c>
      <c r="E28" s="9">
        <f>[1]Abr!B28</f>
        <v>167400.25</v>
      </c>
      <c r="F28" s="9"/>
      <c r="G28" s="9"/>
      <c r="H28" s="9"/>
      <c r="I28" s="9"/>
      <c r="J28" s="9"/>
      <c r="K28" s="9"/>
      <c r="L28" s="9"/>
      <c r="M28" s="9"/>
      <c r="N28" s="9">
        <f t="shared" si="2"/>
        <v>699134.45</v>
      </c>
    </row>
    <row r="29" spans="1:14" ht="12.95" customHeight="1" thickBot="1" x14ac:dyDescent="0.25">
      <c r="A29" s="11" t="s">
        <v>38</v>
      </c>
      <c r="B29" s="9">
        <f>[1]Jan!B29</f>
        <v>46796.909999999996</v>
      </c>
      <c r="C29" s="9">
        <f>[1]Fev!B29</f>
        <v>28265.809999999998</v>
      </c>
      <c r="D29" s="9">
        <f>[1]Mar!B29</f>
        <v>10978.93</v>
      </c>
      <c r="E29" s="9">
        <f>[1]Abr!B29</f>
        <v>5672.38</v>
      </c>
      <c r="F29" s="9"/>
      <c r="G29" s="9"/>
      <c r="H29" s="9"/>
      <c r="I29" s="9"/>
      <c r="J29" s="9"/>
      <c r="K29" s="9"/>
      <c r="L29" s="9"/>
      <c r="M29" s="9"/>
      <c r="N29" s="9">
        <f t="shared" si="2"/>
        <v>91714.03</v>
      </c>
    </row>
    <row r="30" spans="1:14" ht="12.95" customHeight="1" thickBot="1" x14ac:dyDescent="0.25">
      <c r="A30" s="11" t="s">
        <v>39</v>
      </c>
      <c r="B30" s="9">
        <f>[1]Jan!B30</f>
        <v>157451.11000000002</v>
      </c>
      <c r="C30" s="9">
        <f>[1]Fev!B30</f>
        <v>107196.67</v>
      </c>
      <c r="D30" s="9">
        <f>[1]Mar!B30</f>
        <v>99695.310000000012</v>
      </c>
      <c r="E30" s="9">
        <f>[1]Abr!B30</f>
        <v>99367.83</v>
      </c>
      <c r="F30" s="9"/>
      <c r="G30" s="9"/>
      <c r="H30" s="9"/>
      <c r="I30" s="9"/>
      <c r="J30" s="9"/>
      <c r="K30" s="9"/>
      <c r="L30" s="9"/>
      <c r="M30" s="9"/>
      <c r="N30" s="9">
        <f t="shared" si="2"/>
        <v>463710.92000000004</v>
      </c>
    </row>
    <row r="31" spans="1:14" ht="12.95" customHeight="1" thickBot="1" x14ac:dyDescent="0.25">
      <c r="A31" s="11" t="s">
        <v>40</v>
      </c>
      <c r="B31" s="9">
        <f>[1]Jan!B31</f>
        <v>859.96</v>
      </c>
      <c r="C31" s="9">
        <f>[1]Fev!B31</f>
        <v>77364.37</v>
      </c>
      <c r="D31" s="9">
        <f>[1]Mar!B31</f>
        <v>348.3</v>
      </c>
      <c r="E31" s="9">
        <f>[1]Abr!B31</f>
        <v>0</v>
      </c>
      <c r="F31" s="9"/>
      <c r="G31" s="9"/>
      <c r="H31" s="9"/>
      <c r="I31" s="9"/>
      <c r="J31" s="9"/>
      <c r="K31" s="9"/>
      <c r="L31" s="9"/>
      <c r="M31" s="9"/>
      <c r="N31" s="9">
        <f t="shared" si="2"/>
        <v>78572.63</v>
      </c>
    </row>
    <row r="32" spans="1:14" ht="12.95" customHeight="1" thickBot="1" x14ac:dyDescent="0.25">
      <c r="A32" s="11" t="s">
        <v>41</v>
      </c>
      <c r="B32" s="9">
        <f>[1]Jan!B32</f>
        <v>24954.46</v>
      </c>
      <c r="C32" s="9">
        <f>[1]Fev!B32</f>
        <v>0</v>
      </c>
      <c r="D32" s="9">
        <f>[1]Mar!B32</f>
        <v>309.16000000000003</v>
      </c>
      <c r="E32" s="9">
        <f>[1]Abr!B32</f>
        <v>48.34</v>
      </c>
      <c r="F32" s="9"/>
      <c r="G32" s="9"/>
      <c r="H32" s="9"/>
      <c r="I32" s="9"/>
      <c r="J32" s="9"/>
      <c r="K32" s="9"/>
      <c r="L32" s="9"/>
      <c r="M32" s="9"/>
      <c r="N32" s="9">
        <f t="shared" si="2"/>
        <v>25311.96</v>
      </c>
    </row>
    <row r="33" spans="1:14" ht="12.95" customHeight="1" thickBot="1" x14ac:dyDescent="0.25">
      <c r="A33" s="11" t="s">
        <v>42</v>
      </c>
      <c r="B33" s="9">
        <f>[1]Jan!B33</f>
        <v>89526.98</v>
      </c>
      <c r="C33" s="9">
        <f>[1]Fev!B33</f>
        <v>77077.03</v>
      </c>
      <c r="D33" s="9">
        <f>[1]Mar!B33</f>
        <v>69128.7</v>
      </c>
      <c r="E33" s="9">
        <f>[1]Abr!B33</f>
        <v>71963.8</v>
      </c>
      <c r="F33" s="9"/>
      <c r="G33" s="9"/>
      <c r="H33" s="9"/>
      <c r="I33" s="9"/>
      <c r="J33" s="9"/>
      <c r="K33" s="9"/>
      <c r="L33" s="9"/>
      <c r="M33" s="9"/>
      <c r="N33" s="9">
        <f t="shared" si="2"/>
        <v>307696.51</v>
      </c>
    </row>
    <row r="34" spans="1:14" ht="12.95" customHeight="1" thickBot="1" x14ac:dyDescent="0.25">
      <c r="A34" s="11" t="s">
        <v>43</v>
      </c>
      <c r="B34" s="9">
        <f>[1]Jan!B34</f>
        <v>0</v>
      </c>
      <c r="C34" s="9">
        <f>[1]Fev!B34</f>
        <v>0</v>
      </c>
      <c r="D34" s="9"/>
      <c r="E34" s="9">
        <f>[1]Abr!B34</f>
        <v>0</v>
      </c>
      <c r="F34" s="9"/>
      <c r="G34" s="9"/>
      <c r="H34" s="9"/>
      <c r="I34" s="9"/>
      <c r="J34" s="9"/>
      <c r="K34" s="9"/>
      <c r="L34" s="9"/>
      <c r="M34" s="9"/>
      <c r="N34" s="9">
        <f t="shared" si="2"/>
        <v>0</v>
      </c>
    </row>
    <row r="35" spans="1:14" ht="12.95" customHeight="1" thickBot="1" x14ac:dyDescent="0.25">
      <c r="A35" s="11" t="s">
        <v>44</v>
      </c>
      <c r="B35" s="9">
        <f>[1]Jan!B35</f>
        <v>0</v>
      </c>
      <c r="C35" s="9">
        <f>[1]Fev!B35</f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2"/>
        <v>0</v>
      </c>
    </row>
    <row r="36" spans="1:14" ht="12.95" customHeight="1" thickBot="1" x14ac:dyDescent="0.25">
      <c r="A36" s="11" t="s">
        <v>45</v>
      </c>
      <c r="B36" s="9">
        <f>[1]Jan!B36</f>
        <v>0</v>
      </c>
      <c r="C36" s="9">
        <f>[1]Fev!B36</f>
        <v>0</v>
      </c>
      <c r="D36" s="9"/>
      <c r="E36" s="9">
        <f>[1]Abr!B36</f>
        <v>0</v>
      </c>
      <c r="F36" s="9"/>
      <c r="G36" s="9"/>
      <c r="H36" s="9"/>
      <c r="I36" s="9"/>
      <c r="J36" s="9"/>
      <c r="K36" s="9"/>
      <c r="L36" s="9"/>
      <c r="M36" s="9"/>
      <c r="N36" s="9">
        <f>SUM(B36:M36)</f>
        <v>0</v>
      </c>
    </row>
    <row r="37" spans="1:14" ht="12.95" customHeight="1" thickBot="1" x14ac:dyDescent="0.25">
      <c r="A37" s="10" t="s">
        <v>46</v>
      </c>
      <c r="B37" s="6">
        <f t="shared" ref="B37:M37" si="3">B38+B41</f>
        <v>241412</v>
      </c>
      <c r="C37" s="6">
        <f t="shared" si="3"/>
        <v>298328.12</v>
      </c>
      <c r="D37" s="6">
        <f t="shared" si="3"/>
        <v>267322.32</v>
      </c>
      <c r="E37" s="6">
        <f t="shared" si="3"/>
        <v>264304.24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>
        <f t="shared" si="3"/>
        <v>0</v>
      </c>
      <c r="M37" s="6">
        <f t="shared" si="3"/>
        <v>0</v>
      </c>
      <c r="N37" s="6">
        <f>N38+N41</f>
        <v>1071366.68</v>
      </c>
    </row>
    <row r="38" spans="1:14" ht="12.95" customHeight="1" thickBot="1" x14ac:dyDescent="0.25">
      <c r="A38" s="10" t="s">
        <v>47</v>
      </c>
      <c r="B38" s="6">
        <f t="shared" ref="B38:M38" si="4">SUM(B39:B40)</f>
        <v>29533.07</v>
      </c>
      <c r="C38" s="6">
        <f t="shared" si="4"/>
        <v>90533.9</v>
      </c>
      <c r="D38" s="6">
        <f t="shared" si="4"/>
        <v>34068.49</v>
      </c>
      <c r="E38" s="6">
        <f t="shared" si="4"/>
        <v>34162.28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4"/>
        <v>0</v>
      </c>
      <c r="M38" s="6">
        <f t="shared" si="4"/>
        <v>0</v>
      </c>
      <c r="N38" s="6">
        <f>SUM(N39:N40)</f>
        <v>188297.74</v>
      </c>
    </row>
    <row r="39" spans="1:14" ht="12.95" customHeight="1" thickBot="1" x14ac:dyDescent="0.25">
      <c r="A39" s="11" t="s">
        <v>48</v>
      </c>
      <c r="B39" s="9">
        <f>[1]Jan!B39</f>
        <v>29533.07</v>
      </c>
      <c r="C39" s="9">
        <f>[1]Fev!B39</f>
        <v>90533.9</v>
      </c>
      <c r="D39" s="9">
        <f>[1]Mar!B39</f>
        <v>34068.49</v>
      </c>
      <c r="E39" s="9">
        <f>[1]Abr!B39</f>
        <v>34162.28</v>
      </c>
      <c r="F39" s="9"/>
      <c r="G39" s="9"/>
      <c r="H39" s="9"/>
      <c r="I39" s="9"/>
      <c r="J39" s="9"/>
      <c r="K39" s="9"/>
      <c r="L39" s="9"/>
      <c r="M39" s="9"/>
      <c r="N39" s="9">
        <f>SUM(B39:M39)</f>
        <v>188297.74</v>
      </c>
    </row>
    <row r="40" spans="1:14" ht="12.95" customHeight="1" thickBot="1" x14ac:dyDescent="0.25">
      <c r="A40" s="11" t="s">
        <v>49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2.95" customHeight="1" thickBot="1" x14ac:dyDescent="0.25">
      <c r="A41" s="12" t="s">
        <v>50</v>
      </c>
      <c r="B41" s="9">
        <f>[1]Jan!B41</f>
        <v>211878.93</v>
      </c>
      <c r="C41" s="9">
        <f>[1]Fev!B41</f>
        <v>207794.22</v>
      </c>
      <c r="D41" s="9">
        <f>[1]Mar!B41</f>
        <v>233253.83</v>
      </c>
      <c r="E41" s="9">
        <f>[1]Abr!B41</f>
        <v>230141.96</v>
      </c>
      <c r="F41" s="9"/>
      <c r="G41" s="9"/>
      <c r="H41" s="9"/>
      <c r="I41" s="9"/>
      <c r="J41" s="9"/>
      <c r="K41" s="9"/>
      <c r="L41" s="9"/>
      <c r="M41" s="9"/>
      <c r="N41" s="9">
        <f>SUM(B41:M41)</f>
        <v>883068.94</v>
      </c>
    </row>
    <row r="42" spans="1:14" ht="12.95" customHeight="1" thickBot="1" x14ac:dyDescent="0.25">
      <c r="A42" s="10" t="s">
        <v>51</v>
      </c>
      <c r="B42" s="6">
        <f t="shared" ref="B42:M42" si="5">SUM(B43:B45)</f>
        <v>319405.93</v>
      </c>
      <c r="C42" s="6">
        <f t="shared" si="5"/>
        <v>409727.94999999995</v>
      </c>
      <c r="D42" s="6">
        <f t="shared" si="5"/>
        <v>423743.8</v>
      </c>
      <c r="E42" s="6">
        <f t="shared" si="5"/>
        <v>618721.81000000006</v>
      </c>
      <c r="F42" s="6">
        <f t="shared" si="5"/>
        <v>0</v>
      </c>
      <c r="G42" s="6">
        <f t="shared" si="5"/>
        <v>0</v>
      </c>
      <c r="H42" s="6">
        <f t="shared" si="5"/>
        <v>0</v>
      </c>
      <c r="I42" s="6">
        <f t="shared" si="5"/>
        <v>0</v>
      </c>
      <c r="J42" s="6">
        <f t="shared" si="5"/>
        <v>0</v>
      </c>
      <c r="K42" s="6">
        <f t="shared" si="5"/>
        <v>0</v>
      </c>
      <c r="L42" s="6">
        <f t="shared" si="5"/>
        <v>0</v>
      </c>
      <c r="M42" s="6">
        <f t="shared" si="5"/>
        <v>0</v>
      </c>
      <c r="N42" s="6">
        <f>SUM(N43:N45)</f>
        <v>1771599.4899999998</v>
      </c>
    </row>
    <row r="43" spans="1:14" ht="12.95" customHeight="1" thickBot="1" x14ac:dyDescent="0.25">
      <c r="A43" s="11" t="s">
        <v>52</v>
      </c>
      <c r="B43" s="9">
        <f>[1]Jan!B43</f>
        <v>301770.15999999997</v>
      </c>
      <c r="C43" s="9">
        <f>[1]Fev!B43</f>
        <v>377885.97</v>
      </c>
      <c r="D43" s="9">
        <f>[1]Mar!B43</f>
        <v>394864.24</v>
      </c>
      <c r="E43" s="9">
        <f>[1]Abr!B43</f>
        <v>589398</v>
      </c>
      <c r="F43" s="9"/>
      <c r="G43" s="9"/>
      <c r="H43" s="9"/>
      <c r="I43" s="9"/>
      <c r="J43" s="9"/>
      <c r="K43" s="9"/>
      <c r="L43" s="9"/>
      <c r="M43" s="9"/>
      <c r="N43" s="9">
        <f>SUM(B43:M43)</f>
        <v>1663918.3699999999</v>
      </c>
    </row>
    <row r="44" spans="1:14" ht="12.95" customHeight="1" thickBot="1" x14ac:dyDescent="0.25">
      <c r="A44" s="11" t="s">
        <v>53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2.95" customHeight="1" thickBot="1" x14ac:dyDescent="0.25">
      <c r="A45" s="11" t="s">
        <v>54</v>
      </c>
      <c r="B45" s="9">
        <f>[1]Jan!B45</f>
        <v>17635.77</v>
      </c>
      <c r="C45" s="9">
        <f>[1]Fev!B45</f>
        <v>31841.98</v>
      </c>
      <c r="D45" s="9">
        <f>[1]Mar!B45</f>
        <v>28879.56</v>
      </c>
      <c r="E45" s="9">
        <f>[1]Abr!B45</f>
        <v>29323.81</v>
      </c>
      <c r="F45" s="9"/>
      <c r="G45" s="9"/>
      <c r="H45" s="9"/>
      <c r="I45" s="9"/>
      <c r="J45" s="9"/>
      <c r="K45" s="9"/>
      <c r="L45" s="9"/>
      <c r="M45" s="9"/>
      <c r="N45" s="9">
        <f>SUM(B45:M45)</f>
        <v>107681.12</v>
      </c>
    </row>
    <row r="46" spans="1:14" ht="12.95" customHeight="1" thickBot="1" x14ac:dyDescent="0.25">
      <c r="A46" s="10" t="s">
        <v>55</v>
      </c>
      <c r="B46" s="6">
        <f t="shared" ref="B46:M46" si="6">SUM(B47:B49)</f>
        <v>0</v>
      </c>
      <c r="C46" s="6">
        <f t="shared" si="6"/>
        <v>0</v>
      </c>
      <c r="D46" s="6">
        <f t="shared" si="6"/>
        <v>0</v>
      </c>
      <c r="E46" s="6">
        <f t="shared" si="6"/>
        <v>0</v>
      </c>
      <c r="F46" s="6">
        <f t="shared" si="6"/>
        <v>0</v>
      </c>
      <c r="G46" s="6">
        <f t="shared" si="6"/>
        <v>0</v>
      </c>
      <c r="H46" s="6">
        <f t="shared" si="6"/>
        <v>0</v>
      </c>
      <c r="I46" s="6">
        <f t="shared" si="6"/>
        <v>0</v>
      </c>
      <c r="J46" s="6">
        <f t="shared" si="6"/>
        <v>0</v>
      </c>
      <c r="K46" s="6">
        <f t="shared" si="6"/>
        <v>0</v>
      </c>
      <c r="L46" s="6">
        <f t="shared" si="6"/>
        <v>0</v>
      </c>
      <c r="M46" s="6">
        <f t="shared" si="6"/>
        <v>0</v>
      </c>
      <c r="N46" s="6">
        <f>SUM(N47:N49)</f>
        <v>0</v>
      </c>
    </row>
    <row r="47" spans="1:14" ht="12.95" customHeight="1" thickBot="1" x14ac:dyDescent="0.25">
      <c r="A47" s="11" t="s">
        <v>56</v>
      </c>
      <c r="B47" s="9">
        <f>[1]Jan!B47</f>
        <v>0</v>
      </c>
      <c r="C47" s="9">
        <f>[1]Fev!B47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f t="shared" ref="N47:N54" si="7">SUM(B47:M47)</f>
        <v>0</v>
      </c>
    </row>
    <row r="48" spans="1:14" ht="12.95" customHeight="1" thickBot="1" x14ac:dyDescent="0.25">
      <c r="A48" s="11" t="s">
        <v>57</v>
      </c>
      <c r="B48" s="9"/>
      <c r="C48" s="9"/>
      <c r="D48" s="9">
        <f>[1]Mar!B48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>
        <f t="shared" si="7"/>
        <v>0</v>
      </c>
    </row>
    <row r="49" spans="1:17" ht="12.95" customHeight="1" thickBot="1" x14ac:dyDescent="0.25">
      <c r="A49" s="11" t="s">
        <v>58</v>
      </c>
      <c r="B49" s="9"/>
      <c r="C49" s="9"/>
      <c r="D49" s="9">
        <f>[1]Mar!B49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>
        <f t="shared" si="7"/>
        <v>0</v>
      </c>
    </row>
    <row r="50" spans="1:17" ht="12.95" customHeight="1" thickBot="1" x14ac:dyDescent="0.25">
      <c r="A50" s="12" t="s">
        <v>59</v>
      </c>
      <c r="B50" s="9">
        <f>[1]Jan!B50</f>
        <v>10502.83</v>
      </c>
      <c r="C50" s="9">
        <f>[1]Fev!B50</f>
        <v>8075.46</v>
      </c>
      <c r="D50" s="9">
        <f>[1]Mar!B50</f>
        <v>10165.24</v>
      </c>
      <c r="E50" s="9">
        <f>[1]Abr!B50</f>
        <v>9620.3700000000008</v>
      </c>
      <c r="F50" s="9"/>
      <c r="G50" s="9"/>
      <c r="H50" s="9"/>
      <c r="I50" s="9"/>
      <c r="J50" s="9"/>
      <c r="K50" s="9"/>
      <c r="L50" s="9"/>
      <c r="M50" s="9"/>
      <c r="N50" s="9">
        <f>SUM(B50:M50)</f>
        <v>38363.9</v>
      </c>
    </row>
    <row r="51" spans="1:17" ht="12.95" customHeight="1" thickBot="1" x14ac:dyDescent="0.25">
      <c r="A51" s="12" t="s">
        <v>60</v>
      </c>
      <c r="B51" s="9">
        <f>[1]Jan!B51</f>
        <v>908.72</v>
      </c>
      <c r="C51" s="9">
        <f>[1]Fev!B51</f>
        <v>788.72</v>
      </c>
      <c r="D51" s="9">
        <f>[1]Mar!B51</f>
        <v>913.4</v>
      </c>
      <c r="E51" s="9">
        <f>[1]Abr!B51</f>
        <v>3444.77</v>
      </c>
      <c r="F51" s="9"/>
      <c r="G51" s="9"/>
      <c r="H51" s="9"/>
      <c r="I51" s="9"/>
      <c r="J51" s="9"/>
      <c r="K51" s="9"/>
      <c r="L51" s="9"/>
      <c r="M51" s="9"/>
      <c r="N51" s="9">
        <f>SUM(B51:M51)</f>
        <v>6055.6100000000006</v>
      </c>
    </row>
    <row r="52" spans="1:17" ht="12.95" customHeight="1" thickBot="1" x14ac:dyDescent="0.25">
      <c r="A52" s="12" t="s">
        <v>61</v>
      </c>
      <c r="B52" s="9">
        <f>[1]Jan!B52</f>
        <v>284.77999999999997</v>
      </c>
      <c r="C52" s="9">
        <f>[1]Fev!B52</f>
        <v>10.3</v>
      </c>
      <c r="D52" s="9">
        <f>[1]Mar!B52</f>
        <v>5.15</v>
      </c>
      <c r="E52" s="9">
        <f>[1]Abr!B52</f>
        <v>0</v>
      </c>
      <c r="F52" s="9"/>
      <c r="G52" s="9"/>
      <c r="H52" s="9"/>
      <c r="I52" s="9"/>
      <c r="J52" s="9"/>
      <c r="K52" s="9"/>
      <c r="L52" s="9"/>
      <c r="M52" s="9"/>
      <c r="N52" s="9">
        <f>SUM(B52:M52)</f>
        <v>300.22999999999996</v>
      </c>
    </row>
    <row r="53" spans="1:17" ht="12.95" customHeight="1" thickBot="1" x14ac:dyDescent="0.25">
      <c r="A53" s="12" t="s">
        <v>62</v>
      </c>
      <c r="B53" s="9">
        <f>[1]Jan!B53</f>
        <v>0</v>
      </c>
      <c r="C53" s="9">
        <f>[1]Fev!B53</f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>SUM(B53:M53)</f>
        <v>0</v>
      </c>
    </row>
    <row r="54" spans="1:17" ht="12.95" customHeight="1" thickBot="1" x14ac:dyDescent="0.25">
      <c r="A54" s="12" t="s">
        <v>63</v>
      </c>
      <c r="B54" s="9">
        <f>[1]Jan!B54</f>
        <v>0</v>
      </c>
      <c r="C54" s="9">
        <f>[1]Fev!B54</f>
        <v>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>
        <f t="shared" si="7"/>
        <v>0</v>
      </c>
    </row>
    <row r="55" spans="1:17" ht="12.95" customHeight="1" thickBot="1" x14ac:dyDescent="0.25">
      <c r="A55" s="12" t="s">
        <v>64</v>
      </c>
      <c r="B55" s="9">
        <f>[1]Jan!B55</f>
        <v>0</v>
      </c>
      <c r="C55" s="9">
        <f>[1]Fev!B55</f>
        <v>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f>SUM(B55:M55)</f>
        <v>0</v>
      </c>
    </row>
    <row r="56" spans="1:17" ht="12.95" customHeight="1" thickBot="1" x14ac:dyDescent="0.25">
      <c r="A56" s="12" t="s">
        <v>65</v>
      </c>
      <c r="B56" s="9">
        <f>[1]Jan!B56</f>
        <v>1381325.32</v>
      </c>
      <c r="C56" s="9">
        <f>[1]Fev!B56</f>
        <v>1535209.99</v>
      </c>
      <c r="D56" s="9">
        <f>[1]Mar!B56</f>
        <v>1396107.56</v>
      </c>
      <c r="E56" s="9">
        <f>[1]Abr!B56</f>
        <v>1769579.43</v>
      </c>
      <c r="F56" s="9"/>
      <c r="G56" s="9"/>
      <c r="H56" s="9"/>
      <c r="I56" s="9"/>
      <c r="J56" s="9"/>
      <c r="K56" s="9"/>
      <c r="L56" s="9"/>
      <c r="M56" s="9"/>
      <c r="N56" s="9">
        <f>SUM(B56:M56)</f>
        <v>6082222.2999999998</v>
      </c>
    </row>
    <row r="57" spans="1:17" ht="12.95" customHeight="1" thickBot="1" x14ac:dyDescent="0.25">
      <c r="A57" s="10" t="s">
        <v>66</v>
      </c>
      <c r="B57" s="6">
        <f>B26+B37+B42+B46+B50+B51+B52+B53+B54+B55+B56</f>
        <v>2711812.3200000003</v>
      </c>
      <c r="C57" s="6">
        <f>C26+C37+C42+C46+C50+C51+C52+C53+C54+C55+C56</f>
        <v>3104972.63</v>
      </c>
      <c r="D57" s="13">
        <f>D26+D37+D42+D46+D50+D51+D52+D53+D54+D55+D56</f>
        <v>2785420.86</v>
      </c>
      <c r="E57" s="13">
        <f t="shared" ref="E57:M57" si="8">E26+E37+E42+E46+E50+E51+E52+E53+E54+E55+E56</f>
        <v>3342477.33</v>
      </c>
      <c r="F57" s="13">
        <f t="shared" si="8"/>
        <v>0</v>
      </c>
      <c r="G57" s="13">
        <f t="shared" si="8"/>
        <v>0</v>
      </c>
      <c r="H57" s="13">
        <f t="shared" si="8"/>
        <v>0</v>
      </c>
      <c r="I57" s="13">
        <f t="shared" si="8"/>
        <v>0</v>
      </c>
      <c r="J57" s="13">
        <f t="shared" si="8"/>
        <v>0</v>
      </c>
      <c r="K57" s="13">
        <f t="shared" si="8"/>
        <v>0</v>
      </c>
      <c r="L57" s="13">
        <f t="shared" si="8"/>
        <v>0</v>
      </c>
      <c r="M57" s="13">
        <f t="shared" si="8"/>
        <v>0</v>
      </c>
      <c r="N57" s="13">
        <f>N26+N37+N42+N46+N50+N51+N52+N53+N54+N55+N56</f>
        <v>11944683.140000001</v>
      </c>
      <c r="Q57" s="14"/>
    </row>
    <row r="58" spans="1:17" ht="12.95" customHeight="1" thickBot="1" x14ac:dyDescent="0.25">
      <c r="A58" s="10" t="s">
        <v>67</v>
      </c>
      <c r="B58" s="6">
        <f>B24-B57</f>
        <v>725945.69999999972</v>
      </c>
      <c r="C58" s="6">
        <f>C24-C57</f>
        <v>333373.52</v>
      </c>
      <c r="D58" s="13">
        <f>D24-D57</f>
        <v>1134782.9100000001</v>
      </c>
      <c r="E58" s="13">
        <f t="shared" ref="E58:M58" si="9">E24-E57</f>
        <v>257771.45000000019</v>
      </c>
      <c r="F58" s="13">
        <f t="shared" si="9"/>
        <v>0</v>
      </c>
      <c r="G58" s="13">
        <f t="shared" si="9"/>
        <v>0</v>
      </c>
      <c r="H58" s="13">
        <f t="shared" si="9"/>
        <v>0</v>
      </c>
      <c r="I58" s="13">
        <f t="shared" si="9"/>
        <v>0</v>
      </c>
      <c r="J58" s="13">
        <f t="shared" si="9"/>
        <v>0</v>
      </c>
      <c r="K58" s="13">
        <f t="shared" si="9"/>
        <v>0</v>
      </c>
      <c r="L58" s="13">
        <f t="shared" si="9"/>
        <v>0</v>
      </c>
      <c r="M58" s="13">
        <f t="shared" si="9"/>
        <v>0</v>
      </c>
      <c r="N58" s="13">
        <f>N24-N57</f>
        <v>2451873.5799999982</v>
      </c>
    </row>
    <row r="59" spans="1:17" ht="12.95" customHeight="1" thickBot="1" x14ac:dyDescent="0.25">
      <c r="A59" s="10" t="s">
        <v>68</v>
      </c>
      <c r="B59" s="6">
        <f>B8+B24-B57</f>
        <v>10918787.910000008</v>
      </c>
      <c r="C59" s="6">
        <f>C8+C24-C57</f>
        <v>11252161.430000007</v>
      </c>
      <c r="D59" s="13">
        <f>D8+D24-D57</f>
        <v>12386944.340000007</v>
      </c>
      <c r="E59" s="13">
        <f t="shared" ref="E59:L59" si="10">E8+E24-E57</f>
        <v>12644715.790000008</v>
      </c>
      <c r="F59" s="13">
        <f>F8+F24-F57</f>
        <v>12644715.790000008</v>
      </c>
      <c r="G59" s="13">
        <f t="shared" si="10"/>
        <v>12798481.39000001</v>
      </c>
      <c r="H59" s="13">
        <f t="shared" si="10"/>
        <v>13734339.910000011</v>
      </c>
      <c r="I59" s="13">
        <f t="shared" si="10"/>
        <v>13612400.71000001</v>
      </c>
      <c r="J59" s="13">
        <f t="shared" si="10"/>
        <v>14382920.160000011</v>
      </c>
      <c r="K59" s="13">
        <f t="shared" si="10"/>
        <v>15526733.150000012</v>
      </c>
      <c r="L59" s="13">
        <f t="shared" si="10"/>
        <v>16098975.040000012</v>
      </c>
      <c r="M59" s="13">
        <f>M8+M24-M57</f>
        <v>13113415.190000013</v>
      </c>
      <c r="N59" s="13"/>
    </row>
    <row r="60" spans="1:17" ht="12.95" customHeight="1" x14ac:dyDescent="0.2">
      <c r="A60" s="1"/>
    </row>
    <row r="61" spans="1:17" ht="12.95" customHeight="1" thickBot="1" x14ac:dyDescent="0.25">
      <c r="A61" s="17" t="s">
        <v>69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7" ht="12.95" customHeight="1" thickBot="1" x14ac:dyDescent="0.25">
      <c r="A62" s="18"/>
      <c r="B62" s="4" t="str">
        <f>B6</f>
        <v>Janeiro</v>
      </c>
      <c r="C62" s="4" t="str">
        <f>C6</f>
        <v>Fevereiro</v>
      </c>
      <c r="D62" s="4" t="str">
        <f t="shared" ref="D62:M62" si="11">D6</f>
        <v>Março</v>
      </c>
      <c r="E62" s="4" t="str">
        <f t="shared" si="11"/>
        <v>Abril</v>
      </c>
      <c r="F62" s="4" t="str">
        <f t="shared" si="11"/>
        <v>Maio</v>
      </c>
      <c r="G62" s="4" t="str">
        <f t="shared" si="11"/>
        <v>Junho</v>
      </c>
      <c r="H62" s="4" t="str">
        <f t="shared" si="11"/>
        <v>Julho</v>
      </c>
      <c r="I62" s="4" t="str">
        <f t="shared" si="11"/>
        <v>Agosto</v>
      </c>
      <c r="J62" s="4" t="str">
        <f t="shared" si="11"/>
        <v>Setembro</v>
      </c>
      <c r="K62" s="4" t="str">
        <f t="shared" si="11"/>
        <v>Outubro</v>
      </c>
      <c r="L62" s="4" t="str">
        <f t="shared" si="11"/>
        <v>Novembro</v>
      </c>
      <c r="M62" s="4" t="str">
        <f t="shared" si="11"/>
        <v>Dezembro</v>
      </c>
    </row>
    <row r="63" spans="1:17" ht="12.95" customHeight="1" thickBot="1" x14ac:dyDescent="0.25">
      <c r="A63" s="19"/>
      <c r="B63" s="4" t="s">
        <v>16</v>
      </c>
      <c r="C63" s="4" t="s">
        <v>16</v>
      </c>
      <c r="D63" s="4" t="s">
        <v>16</v>
      </c>
      <c r="E63" s="4" t="s">
        <v>16</v>
      </c>
      <c r="F63" s="4" t="s">
        <v>16</v>
      </c>
      <c r="G63" s="4" t="s">
        <v>16</v>
      </c>
      <c r="H63" s="4" t="s">
        <v>16</v>
      </c>
      <c r="I63" s="4" t="s">
        <v>16</v>
      </c>
      <c r="J63" s="4" t="s">
        <v>16</v>
      </c>
      <c r="K63" s="4" t="s">
        <v>16</v>
      </c>
      <c r="L63" s="4" t="s">
        <v>16</v>
      </c>
      <c r="M63" s="4" t="s">
        <v>16</v>
      </c>
    </row>
    <row r="64" spans="1:17" ht="12.95" customHeight="1" thickBot="1" x14ac:dyDescent="0.25">
      <c r="A64" s="5" t="s">
        <v>70</v>
      </c>
      <c r="B64" s="9">
        <f>[1]Jan!B64</f>
        <v>0</v>
      </c>
      <c r="C64" s="9">
        <f>[1]Fev!B64</f>
        <v>0</v>
      </c>
      <c r="D64" s="9">
        <f>[1]Mar!B64</f>
        <v>0</v>
      </c>
      <c r="E64" s="9">
        <f>[1]Mar!C64</f>
        <v>0</v>
      </c>
      <c r="F64" s="9"/>
      <c r="G64" s="9"/>
      <c r="H64" s="9"/>
      <c r="I64" s="9"/>
      <c r="J64" s="9"/>
      <c r="K64" s="9"/>
      <c r="L64" s="9"/>
      <c r="M64" s="9"/>
    </row>
    <row r="65" spans="1:15" ht="12.95" customHeight="1" thickBot="1" x14ac:dyDescent="0.25">
      <c r="A65" s="5" t="s">
        <v>71</v>
      </c>
      <c r="B65" s="9">
        <f>[1]Jan!B65</f>
        <v>10918787.91</v>
      </c>
      <c r="C65" s="9">
        <f>[1]Fev!B65</f>
        <v>11252161.43</v>
      </c>
      <c r="D65" s="9">
        <f>[1]Mar!B65</f>
        <v>12386944.34</v>
      </c>
      <c r="E65" s="9">
        <f>[1]Abr!B65</f>
        <v>12644715.789999999</v>
      </c>
      <c r="F65" s="9"/>
      <c r="G65" s="9"/>
      <c r="H65" s="9"/>
      <c r="I65" s="9"/>
      <c r="J65" s="9"/>
      <c r="K65" s="9"/>
      <c r="L65" s="9"/>
      <c r="M65" s="9"/>
    </row>
    <row r="66" spans="1:15" ht="12.95" customHeight="1" thickBot="1" x14ac:dyDescent="0.25">
      <c r="A66" s="5" t="s">
        <v>72</v>
      </c>
      <c r="B66" s="9">
        <f>[1]Jan!B66</f>
        <v>0</v>
      </c>
      <c r="C66" s="9">
        <f>[1]Fev!B66</f>
        <v>0</v>
      </c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5" ht="12.95" customHeight="1" thickBot="1" x14ac:dyDescent="0.25">
      <c r="A67" s="10" t="s">
        <v>73</v>
      </c>
      <c r="B67" s="6">
        <f>SUM(B64:B66)</f>
        <v>10918787.91</v>
      </c>
      <c r="C67" s="6">
        <f>SUM(C64:C66)</f>
        <v>11252161.43</v>
      </c>
      <c r="D67" s="6">
        <f t="shared" ref="D67:L67" si="12">SUM(D64:D66)</f>
        <v>12386944.34</v>
      </c>
      <c r="E67" s="6">
        <f t="shared" si="12"/>
        <v>12644715.789999999</v>
      </c>
      <c r="F67" s="6">
        <f>SUM(F64:F66)</f>
        <v>0</v>
      </c>
      <c r="G67" s="6">
        <f t="shared" si="12"/>
        <v>0</v>
      </c>
      <c r="H67" s="6">
        <f t="shared" si="12"/>
        <v>0</v>
      </c>
      <c r="I67" s="6">
        <f t="shared" si="12"/>
        <v>0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>SUM(M64:M66)</f>
        <v>0</v>
      </c>
      <c r="N67" s="14"/>
    </row>
    <row r="68" spans="1:15" ht="12.95" customHeight="1" x14ac:dyDescent="0.2">
      <c r="A68" s="1"/>
    </row>
    <row r="69" spans="1:15" ht="12.95" customHeight="1" thickBot="1" x14ac:dyDescent="0.25">
      <c r="A69" s="15" t="s">
        <v>74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2.95" customHeight="1" thickBot="1" x14ac:dyDescent="0.25">
      <c r="A70" s="18"/>
      <c r="B70" s="4" t="str">
        <f>B62</f>
        <v>Janeiro</v>
      </c>
      <c r="C70" s="4" t="str">
        <f>C62</f>
        <v>Fevereiro</v>
      </c>
      <c r="D70" s="4" t="str">
        <f t="shared" ref="D70:L70" si="13">D62</f>
        <v>Março</v>
      </c>
      <c r="E70" s="4" t="str">
        <f t="shared" si="13"/>
        <v>Abril</v>
      </c>
      <c r="F70" s="4" t="str">
        <f t="shared" si="13"/>
        <v>Maio</v>
      </c>
      <c r="G70" s="4" t="str">
        <f t="shared" si="13"/>
        <v>Junho</v>
      </c>
      <c r="H70" s="4" t="str">
        <f t="shared" si="13"/>
        <v>Julho</v>
      </c>
      <c r="I70" s="4" t="str">
        <f t="shared" si="13"/>
        <v>Agosto</v>
      </c>
      <c r="J70" s="4" t="str">
        <f t="shared" si="13"/>
        <v>Setembro</v>
      </c>
      <c r="K70" s="4" t="str">
        <f t="shared" si="13"/>
        <v>Outubro</v>
      </c>
      <c r="L70" s="4" t="str">
        <f t="shared" si="13"/>
        <v>Novembro</v>
      </c>
      <c r="M70" s="4" t="str">
        <f>M62</f>
        <v>Dezembro</v>
      </c>
    </row>
    <row r="71" spans="1:15" ht="12.95" customHeight="1" thickBot="1" x14ac:dyDescent="0.25">
      <c r="A71" s="19"/>
      <c r="B71" s="4" t="s">
        <v>16</v>
      </c>
      <c r="C71" s="4" t="s">
        <v>16</v>
      </c>
      <c r="D71" s="4" t="s">
        <v>16</v>
      </c>
      <c r="E71" s="4" t="s">
        <v>16</v>
      </c>
      <c r="F71" s="4" t="s">
        <v>16</v>
      </c>
      <c r="G71" s="4" t="s">
        <v>16</v>
      </c>
      <c r="H71" s="4" t="s">
        <v>16</v>
      </c>
      <c r="I71" s="4" t="s">
        <v>16</v>
      </c>
      <c r="J71" s="4" t="s">
        <v>16</v>
      </c>
      <c r="K71" s="4" t="s">
        <v>16</v>
      </c>
      <c r="L71" s="4" t="s">
        <v>16</v>
      </c>
      <c r="M71" s="4" t="s">
        <v>16</v>
      </c>
    </row>
    <row r="72" spans="1:15" ht="12.95" customHeight="1" thickBot="1" x14ac:dyDescent="0.25">
      <c r="A72" s="5" t="s">
        <v>75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16"/>
    </row>
    <row r="73" spans="1:15" ht="12.95" customHeight="1" thickBot="1" x14ac:dyDescent="0.25">
      <c r="A73" s="5" t="s">
        <v>76</v>
      </c>
      <c r="B73" s="8">
        <f>[1]Jan!B73</f>
        <v>10918787.91</v>
      </c>
      <c r="C73" s="9">
        <f>[1]Fev!B73</f>
        <v>11252161.43</v>
      </c>
      <c r="D73" s="9">
        <f>[1]Mar!B73</f>
        <v>12386944.34</v>
      </c>
      <c r="E73" s="9">
        <f>[1]Abr!B73</f>
        <v>12644715.789999999</v>
      </c>
      <c r="F73" s="9"/>
      <c r="G73" s="9"/>
      <c r="H73" s="9"/>
      <c r="I73" s="9"/>
      <c r="J73" s="9"/>
      <c r="K73" s="9"/>
      <c r="L73" s="9"/>
      <c r="M73" s="9"/>
      <c r="N73" s="16"/>
    </row>
    <row r="74" spans="1:15" ht="12.95" customHeight="1" thickBot="1" x14ac:dyDescent="0.25">
      <c r="A74" s="10" t="s">
        <v>73</v>
      </c>
      <c r="B74" s="6">
        <f>SUM(B72:B73)</f>
        <v>10918787.91</v>
      </c>
      <c r="C74" s="6">
        <f>SUM(C72:C73)</f>
        <v>11252161.43</v>
      </c>
      <c r="D74" s="6">
        <f t="shared" ref="D74:L74" si="14">SUM(D72:D73)</f>
        <v>12386944.34</v>
      </c>
      <c r="E74" s="6">
        <f t="shared" si="14"/>
        <v>12644715.789999999</v>
      </c>
      <c r="F74" s="6">
        <f>SUM(F72:F73)</f>
        <v>0</v>
      </c>
      <c r="G74" s="6">
        <f t="shared" si="14"/>
        <v>0</v>
      </c>
      <c r="H74" s="6">
        <f t="shared" si="14"/>
        <v>0</v>
      </c>
      <c r="I74" s="6">
        <f t="shared" si="14"/>
        <v>0</v>
      </c>
      <c r="J74" s="6">
        <f>SUM(J72:J73)</f>
        <v>0</v>
      </c>
      <c r="K74" s="6">
        <f t="shared" si="14"/>
        <v>0</v>
      </c>
      <c r="L74" s="6">
        <f t="shared" si="14"/>
        <v>0</v>
      </c>
      <c r="M74" s="6">
        <f>SUM(M72:M73)</f>
        <v>0</v>
      </c>
      <c r="N74" s="14"/>
    </row>
    <row r="75" spans="1:15" ht="12.95" customHeight="1" x14ac:dyDescent="0.2">
      <c r="A75" s="1"/>
    </row>
    <row r="76" spans="1:15" ht="12.95" customHeight="1" x14ac:dyDescent="0.2">
      <c r="A76" s="1"/>
    </row>
    <row r="77" spans="1:15" ht="12.95" customHeight="1" x14ac:dyDescent="0.2"/>
  </sheetData>
  <mergeCells count="9">
    <mergeCell ref="A61:P61"/>
    <mergeCell ref="A62:A63"/>
    <mergeCell ref="A70:A71"/>
    <mergeCell ref="A1:N1"/>
    <mergeCell ref="A2:N2"/>
    <mergeCell ref="A3:N3"/>
    <mergeCell ref="A4:N4"/>
    <mergeCell ref="A6:A7"/>
    <mergeCell ref="O6:O7"/>
  </mergeCells>
  <pageMargins left="0.511811024" right="0.511811024" top="0.78740157499999996" bottom="0.78740157499999996" header="0.31496062000000002" footer="0.31496062000000002"/>
  <pageSetup paperSize="9" scale="78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2026-06-12T19:47:44Z</cp:lastPrinted>
  <dcterms:created xsi:type="dcterms:W3CDTF">2026-06-10T17:04:21Z</dcterms:created>
  <dcterms:modified xsi:type="dcterms:W3CDTF">2026-06-12T19:47:49Z</dcterms:modified>
</cp:coreProperties>
</file>