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Y:\2025\Fluxo de Caixa\Fluxo de Caixa 2023\"/>
    </mc:Choice>
  </mc:AlternateContent>
  <xr:revisionPtr revIDLastSave="0" documentId="13_ncr:1_{1FF4EB6F-E48C-4BEA-873E-57F6DBAB0D52}" xr6:coauthVersionLast="47" xr6:coauthVersionMax="47" xr10:uidLastSave="{00000000-0000-0000-0000-000000000000}"/>
  <bookViews>
    <workbookView xWindow="-120" yWindow="-120" windowWidth="20730" windowHeight="11040" xr2:uid="{161DB745-7E6C-4AE0-A17A-17F6F8B23913}"/>
  </bookViews>
  <sheets>
    <sheet name="Planilha1" sheetId="1" r:id="rId1"/>
  </sheets>
  <externalReferences>
    <externalReference r:id="rId2"/>
  </externalReferences>
  <definedNames>
    <definedName name="_xlnm.Print_Area" localSheetId="0">Planilha1!$A$1:$Q$64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3" i="1" l="1"/>
  <c r="M64" i="1" s="1"/>
  <c r="L63" i="1"/>
  <c r="L64" i="1" s="1"/>
  <c r="K63" i="1"/>
  <c r="K64" i="1" s="1"/>
  <c r="J63" i="1"/>
  <c r="J64" i="1" s="1"/>
  <c r="I63" i="1"/>
  <c r="I64" i="1" s="1"/>
  <c r="H63" i="1"/>
  <c r="H64" i="1" s="1"/>
  <c r="G63" i="1"/>
  <c r="G64" i="1" s="1"/>
  <c r="F63" i="1"/>
  <c r="F64" i="1" s="1"/>
  <c r="E63" i="1"/>
  <c r="E64" i="1" s="1"/>
  <c r="D63" i="1"/>
  <c r="D64" i="1" s="1"/>
  <c r="C63" i="1"/>
  <c r="C64" i="1" s="1"/>
  <c r="B63" i="1"/>
  <c r="B64" i="1" s="1"/>
  <c r="M56" i="1"/>
  <c r="L56" i="1"/>
  <c r="K56" i="1"/>
  <c r="J56" i="1"/>
  <c r="I56" i="1"/>
  <c r="H56" i="1"/>
  <c r="G56" i="1"/>
  <c r="F56" i="1"/>
  <c r="E56" i="1"/>
  <c r="D56" i="1"/>
  <c r="C56" i="1"/>
  <c r="B56" i="1"/>
  <c r="M55" i="1"/>
  <c r="M57" i="1" s="1"/>
  <c r="L55" i="1"/>
  <c r="L57" i="1" s="1"/>
  <c r="K55" i="1"/>
  <c r="K57" i="1" s="1"/>
  <c r="J55" i="1"/>
  <c r="J57" i="1" s="1"/>
  <c r="I55" i="1"/>
  <c r="I57" i="1" s="1"/>
  <c r="H55" i="1"/>
  <c r="H57" i="1" s="1"/>
  <c r="G55" i="1"/>
  <c r="G57" i="1" s="1"/>
  <c r="F55" i="1"/>
  <c r="F57" i="1" s="1"/>
  <c r="E55" i="1"/>
  <c r="E57" i="1" s="1"/>
  <c r="D55" i="1"/>
  <c r="D57" i="1" s="1"/>
  <c r="C55" i="1"/>
  <c r="C57" i="1" s="1"/>
  <c r="B55" i="1"/>
  <c r="B57" i="1" s="1"/>
  <c r="M52" i="1"/>
  <c r="M60" i="1" s="1"/>
  <c r="L52" i="1"/>
  <c r="L60" i="1" s="1"/>
  <c r="K52" i="1"/>
  <c r="K60" i="1" s="1"/>
  <c r="J52" i="1"/>
  <c r="J60" i="1" s="1"/>
  <c r="I52" i="1"/>
  <c r="I60" i="1" s="1"/>
  <c r="H52" i="1"/>
  <c r="H60" i="1" s="1"/>
  <c r="G52" i="1"/>
  <c r="G60" i="1" s="1"/>
  <c r="F52" i="1"/>
  <c r="F60" i="1" s="1"/>
  <c r="E52" i="1"/>
  <c r="E60" i="1" s="1"/>
  <c r="D52" i="1"/>
  <c r="D60" i="1" s="1"/>
  <c r="C52" i="1"/>
  <c r="C60" i="1" s="1"/>
  <c r="B52" i="1"/>
  <c r="B60" i="1" s="1"/>
  <c r="M46" i="1"/>
  <c r="L46" i="1"/>
  <c r="K46" i="1"/>
  <c r="J46" i="1"/>
  <c r="I46" i="1"/>
  <c r="H46" i="1"/>
  <c r="G46" i="1"/>
  <c r="F46" i="1"/>
  <c r="E46" i="1"/>
  <c r="D46" i="1"/>
  <c r="C46" i="1"/>
  <c r="B46" i="1"/>
  <c r="N46" i="1" s="1"/>
  <c r="M45" i="1"/>
  <c r="L45" i="1"/>
  <c r="K45" i="1"/>
  <c r="J45" i="1"/>
  <c r="I45" i="1"/>
  <c r="H45" i="1"/>
  <c r="N45" i="1" s="1"/>
  <c r="M44" i="1"/>
  <c r="L44" i="1"/>
  <c r="K44" i="1"/>
  <c r="J44" i="1"/>
  <c r="I44" i="1"/>
  <c r="H44" i="1"/>
  <c r="M43" i="1"/>
  <c r="L43" i="1"/>
  <c r="K43" i="1"/>
  <c r="J43" i="1"/>
  <c r="I43" i="1"/>
  <c r="H43" i="1"/>
  <c r="M42" i="1"/>
  <c r="L42" i="1"/>
  <c r="K42" i="1"/>
  <c r="J42" i="1"/>
  <c r="I42" i="1"/>
  <c r="H42" i="1"/>
  <c r="G42" i="1"/>
  <c r="F42" i="1"/>
  <c r="E42" i="1"/>
  <c r="D42" i="1"/>
  <c r="C42" i="1"/>
  <c r="B42" i="1"/>
  <c r="M41" i="1"/>
  <c r="L41" i="1"/>
  <c r="K41" i="1"/>
  <c r="J41" i="1"/>
  <c r="I41" i="1"/>
  <c r="H41" i="1"/>
  <c r="G41" i="1"/>
  <c r="F41" i="1"/>
  <c r="E41" i="1"/>
  <c r="D41" i="1"/>
  <c r="C41" i="1"/>
  <c r="B41" i="1"/>
  <c r="M40" i="1"/>
  <c r="L40" i="1"/>
  <c r="K40" i="1"/>
  <c r="J40" i="1"/>
  <c r="I40" i="1"/>
  <c r="H40" i="1"/>
  <c r="G40" i="1"/>
  <c r="F40" i="1"/>
  <c r="E40" i="1"/>
  <c r="D40" i="1"/>
  <c r="C40" i="1"/>
  <c r="B40" i="1"/>
  <c r="M39" i="1"/>
  <c r="L39" i="1"/>
  <c r="K39" i="1"/>
  <c r="J39" i="1"/>
  <c r="I39" i="1"/>
  <c r="H39" i="1"/>
  <c r="G39" i="1"/>
  <c r="F39" i="1"/>
  <c r="E39" i="1"/>
  <c r="D39" i="1"/>
  <c r="C39" i="1"/>
  <c r="B39" i="1"/>
  <c r="M38" i="1"/>
  <c r="L38" i="1"/>
  <c r="K38" i="1"/>
  <c r="J38" i="1"/>
  <c r="I38" i="1"/>
  <c r="H38" i="1"/>
  <c r="G38" i="1"/>
  <c r="F38" i="1"/>
  <c r="E38" i="1"/>
  <c r="D38" i="1"/>
  <c r="C38" i="1"/>
  <c r="B38" i="1"/>
  <c r="M37" i="1"/>
  <c r="L37" i="1"/>
  <c r="K37" i="1"/>
  <c r="J37" i="1"/>
  <c r="I37" i="1"/>
  <c r="H37" i="1"/>
  <c r="H36" i="1" s="1"/>
  <c r="G37" i="1"/>
  <c r="F37" i="1"/>
  <c r="F36" i="1" s="1"/>
  <c r="E37" i="1"/>
  <c r="E36" i="1" s="1"/>
  <c r="D37" i="1"/>
  <c r="D36" i="1" s="1"/>
  <c r="C37" i="1"/>
  <c r="C36" i="1" s="1"/>
  <c r="B37" i="1"/>
  <c r="M36" i="1"/>
  <c r="L36" i="1"/>
  <c r="K36" i="1"/>
  <c r="J36" i="1"/>
  <c r="I36" i="1"/>
  <c r="M35" i="1"/>
  <c r="L35" i="1"/>
  <c r="K35" i="1"/>
  <c r="J35" i="1"/>
  <c r="I35" i="1"/>
  <c r="H35" i="1"/>
  <c r="G35" i="1"/>
  <c r="F35" i="1"/>
  <c r="E35" i="1"/>
  <c r="D35" i="1"/>
  <c r="C35" i="1"/>
  <c r="B35" i="1"/>
  <c r="M33" i="1"/>
  <c r="M32" i="1" s="1"/>
  <c r="L33" i="1"/>
  <c r="L32" i="1" s="1"/>
  <c r="K33" i="1"/>
  <c r="K32" i="1" s="1"/>
  <c r="J33" i="1"/>
  <c r="I33" i="1"/>
  <c r="I32" i="1" s="1"/>
  <c r="H33" i="1"/>
  <c r="G33" i="1"/>
  <c r="G32" i="1" s="1"/>
  <c r="F33" i="1"/>
  <c r="F32" i="1" s="1"/>
  <c r="E33" i="1"/>
  <c r="D33" i="1"/>
  <c r="C33" i="1"/>
  <c r="C32" i="1" s="1"/>
  <c r="B33" i="1"/>
  <c r="H32" i="1"/>
  <c r="D32" i="1"/>
  <c r="M31" i="1"/>
  <c r="L31" i="1"/>
  <c r="K31" i="1"/>
  <c r="J31" i="1"/>
  <c r="I31" i="1"/>
  <c r="H31" i="1"/>
  <c r="G31" i="1"/>
  <c r="F31" i="1"/>
  <c r="E31" i="1"/>
  <c r="D31" i="1"/>
  <c r="C31" i="1"/>
  <c r="B31" i="1"/>
  <c r="M29" i="1"/>
  <c r="L29" i="1"/>
  <c r="L28" i="1" s="1"/>
  <c r="L27" i="1" s="1"/>
  <c r="K29" i="1"/>
  <c r="K28" i="1" s="1"/>
  <c r="K27" i="1" s="1"/>
  <c r="J29" i="1"/>
  <c r="J28" i="1" s="1"/>
  <c r="J27" i="1" s="1"/>
  <c r="I29" i="1"/>
  <c r="I28" i="1" s="1"/>
  <c r="I27" i="1" s="1"/>
  <c r="H29" i="1"/>
  <c r="H28" i="1" s="1"/>
  <c r="H27" i="1" s="1"/>
  <c r="G29" i="1"/>
  <c r="F29" i="1"/>
  <c r="E29" i="1"/>
  <c r="E28" i="1" s="1"/>
  <c r="E27" i="1" s="1"/>
  <c r="D29" i="1"/>
  <c r="D28" i="1" s="1"/>
  <c r="D27" i="1" s="1"/>
  <c r="C29" i="1"/>
  <c r="C28" i="1" s="1"/>
  <c r="C27" i="1" s="1"/>
  <c r="B29" i="1"/>
  <c r="B28" i="1" s="1"/>
  <c r="M28" i="1"/>
  <c r="M27" i="1" s="1"/>
  <c r="G28" i="1"/>
  <c r="G27" i="1" s="1"/>
  <c r="F28" i="1"/>
  <c r="F27" i="1" s="1"/>
  <c r="M26" i="1"/>
  <c r="L26" i="1"/>
  <c r="K26" i="1"/>
  <c r="J26" i="1"/>
  <c r="I26" i="1"/>
  <c r="H26" i="1"/>
  <c r="G26" i="1"/>
  <c r="F26" i="1"/>
  <c r="E26" i="1"/>
  <c r="D26" i="1"/>
  <c r="C26" i="1"/>
  <c r="B26" i="1"/>
  <c r="M25" i="1"/>
  <c r="L25" i="1"/>
  <c r="K25" i="1"/>
  <c r="J25" i="1"/>
  <c r="I25" i="1"/>
  <c r="H25" i="1"/>
  <c r="G25" i="1"/>
  <c r="F25" i="1"/>
  <c r="E25" i="1"/>
  <c r="D25" i="1"/>
  <c r="C25" i="1"/>
  <c r="B25" i="1"/>
  <c r="M24" i="1"/>
  <c r="L24" i="1"/>
  <c r="K24" i="1"/>
  <c r="J24" i="1"/>
  <c r="I24" i="1"/>
  <c r="H24" i="1"/>
  <c r="G24" i="1"/>
  <c r="F24" i="1"/>
  <c r="E24" i="1"/>
  <c r="D24" i="1"/>
  <c r="C24" i="1"/>
  <c r="B24" i="1"/>
  <c r="M23" i="1"/>
  <c r="L23" i="1"/>
  <c r="K23" i="1"/>
  <c r="J23" i="1"/>
  <c r="I23" i="1"/>
  <c r="H23" i="1"/>
  <c r="G23" i="1"/>
  <c r="F23" i="1"/>
  <c r="E23" i="1"/>
  <c r="D23" i="1"/>
  <c r="C23" i="1"/>
  <c r="B23" i="1"/>
  <c r="M22" i="1"/>
  <c r="L22" i="1"/>
  <c r="K22" i="1"/>
  <c r="J22" i="1"/>
  <c r="I22" i="1"/>
  <c r="H22" i="1"/>
  <c r="G22" i="1"/>
  <c r="F22" i="1"/>
  <c r="E22" i="1"/>
  <c r="D22" i="1"/>
  <c r="C22" i="1"/>
  <c r="B22" i="1"/>
  <c r="M21" i="1"/>
  <c r="L21" i="1"/>
  <c r="K21" i="1"/>
  <c r="J21" i="1"/>
  <c r="I21" i="1"/>
  <c r="H21" i="1"/>
  <c r="G21" i="1"/>
  <c r="F21" i="1"/>
  <c r="E21" i="1"/>
  <c r="D21" i="1"/>
  <c r="C21" i="1"/>
  <c r="B21" i="1"/>
  <c r="M20" i="1"/>
  <c r="L20" i="1"/>
  <c r="K20" i="1"/>
  <c r="J20" i="1"/>
  <c r="I20" i="1"/>
  <c r="H20" i="1"/>
  <c r="G20" i="1"/>
  <c r="F20" i="1"/>
  <c r="E20" i="1"/>
  <c r="D20" i="1"/>
  <c r="C20" i="1"/>
  <c r="B20" i="1"/>
  <c r="M19" i="1"/>
  <c r="L19" i="1"/>
  <c r="L18" i="1" s="1"/>
  <c r="K19" i="1"/>
  <c r="J19" i="1"/>
  <c r="J18" i="1" s="1"/>
  <c r="I19" i="1"/>
  <c r="H19" i="1"/>
  <c r="G19" i="1"/>
  <c r="F19" i="1"/>
  <c r="E19" i="1"/>
  <c r="D19" i="1"/>
  <c r="C19" i="1"/>
  <c r="C18" i="1" s="1"/>
  <c r="B19" i="1"/>
  <c r="M18" i="1"/>
  <c r="D18" i="1"/>
  <c r="M15" i="1"/>
  <c r="L15" i="1"/>
  <c r="K15" i="1"/>
  <c r="J15" i="1"/>
  <c r="I15" i="1"/>
  <c r="H15" i="1"/>
  <c r="G15" i="1"/>
  <c r="F15" i="1"/>
  <c r="E15" i="1"/>
  <c r="M12" i="1"/>
  <c r="L12" i="1"/>
  <c r="K12" i="1"/>
  <c r="J12" i="1"/>
  <c r="I12" i="1"/>
  <c r="H12" i="1"/>
  <c r="G12" i="1"/>
  <c r="F12" i="1"/>
  <c r="E12" i="1"/>
  <c r="D12" i="1"/>
  <c r="C12" i="1"/>
  <c r="B12" i="1"/>
  <c r="M10" i="1"/>
  <c r="M16" i="1" s="1"/>
  <c r="L10" i="1"/>
  <c r="L16" i="1" s="1"/>
  <c r="K10" i="1"/>
  <c r="J10" i="1"/>
  <c r="I10" i="1"/>
  <c r="I16" i="1" s="1"/>
  <c r="H10" i="1"/>
  <c r="H16" i="1" s="1"/>
  <c r="G10" i="1"/>
  <c r="F10" i="1"/>
  <c r="F16" i="1" s="1"/>
  <c r="E10" i="1"/>
  <c r="E16" i="1" s="1"/>
  <c r="D10" i="1"/>
  <c r="D16" i="1" s="1"/>
  <c r="C10" i="1"/>
  <c r="C16" i="1" s="1"/>
  <c r="B10" i="1"/>
  <c r="M8" i="1"/>
  <c r="L8" i="1"/>
  <c r="K8" i="1"/>
  <c r="J8" i="1"/>
  <c r="I8" i="1"/>
  <c r="H8" i="1"/>
  <c r="G8" i="1"/>
  <c r="F8" i="1"/>
  <c r="E8" i="1"/>
  <c r="D8" i="1"/>
  <c r="C8" i="1"/>
  <c r="B8" i="1"/>
  <c r="N19" i="1" l="1"/>
  <c r="J47" i="1"/>
  <c r="N20" i="1"/>
  <c r="N21" i="1"/>
  <c r="N22" i="1"/>
  <c r="N23" i="1"/>
  <c r="N24" i="1"/>
  <c r="N25" i="1"/>
  <c r="F18" i="1"/>
  <c r="N26" i="1"/>
  <c r="D47" i="1"/>
  <c r="N37" i="1"/>
  <c r="N38" i="1"/>
  <c r="N39" i="1"/>
  <c r="N40" i="1"/>
  <c r="N41" i="1"/>
  <c r="N42" i="1"/>
  <c r="N43" i="1"/>
  <c r="I18" i="1"/>
  <c r="N10" i="1"/>
  <c r="J16" i="1"/>
  <c r="J49" i="1" s="1"/>
  <c r="N12" i="1"/>
  <c r="N15" i="1"/>
  <c r="K18" i="1"/>
  <c r="K47" i="1" s="1"/>
  <c r="G18" i="1"/>
  <c r="G47" i="1" s="1"/>
  <c r="G49" i="1" s="1"/>
  <c r="E32" i="1"/>
  <c r="E47" i="1" s="1"/>
  <c r="G36" i="1"/>
  <c r="E18" i="1"/>
  <c r="G16" i="1"/>
  <c r="K16" i="1"/>
  <c r="K48" i="1" s="1"/>
  <c r="L47" i="1"/>
  <c r="H18" i="1"/>
  <c r="N31" i="1"/>
  <c r="N33" i="1"/>
  <c r="N32" i="1" s="1"/>
  <c r="N35" i="1"/>
  <c r="J32" i="1"/>
  <c r="N44" i="1"/>
  <c r="J48" i="1"/>
  <c r="L49" i="1"/>
  <c r="M48" i="1"/>
  <c r="K49" i="1"/>
  <c r="D49" i="1"/>
  <c r="D48" i="1"/>
  <c r="I48" i="1"/>
  <c r="C49" i="1"/>
  <c r="F47" i="1"/>
  <c r="F48" i="1" s="1"/>
  <c r="M47" i="1"/>
  <c r="M49" i="1" s="1"/>
  <c r="H47" i="1"/>
  <c r="H49" i="1" s="1"/>
  <c r="L48" i="1"/>
  <c r="C47" i="1"/>
  <c r="C48" i="1" s="1"/>
  <c r="N28" i="1"/>
  <c r="B27" i="1"/>
  <c r="H48" i="1"/>
  <c r="I47" i="1"/>
  <c r="I49" i="1" s="1"/>
  <c r="B18" i="1"/>
  <c r="B32" i="1"/>
  <c r="B16" i="1"/>
  <c r="B36" i="1"/>
  <c r="N36" i="1" s="1"/>
  <c r="N29" i="1"/>
  <c r="G48" i="1" l="1"/>
  <c r="E48" i="1"/>
  <c r="E49" i="1"/>
  <c r="N18" i="1"/>
  <c r="N27" i="1"/>
  <c r="F49" i="1"/>
  <c r="B47" i="1"/>
  <c r="N47" i="1" s="1"/>
  <c r="N16" i="1"/>
  <c r="B48" i="1" l="1"/>
  <c r="B49" i="1"/>
  <c r="N48" i="1"/>
</calcChain>
</file>

<file path=xl/sharedStrings.xml><?xml version="1.0" encoding="utf-8"?>
<sst xmlns="http://schemas.openxmlformats.org/spreadsheetml/2006/main" count="105" uniqueCount="68">
  <si>
    <t>Relatório - Demonstrativo do Fluxo de Caixa</t>
  </si>
  <si>
    <t> 616 - Fluxo de Caixa 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</si>
  <si>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</si>
  <si>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</si>
  <si>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</si>
  <si>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</si>
  <si>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</si>
  <si>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</si>
  <si>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</si>
  <si>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</si>
  <si>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</si>
  <si>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</si>
  <si>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</si>
  <si>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</si>
  <si>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</si>
  <si>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Valor</t>
  </si>
  <si>
    <t>Saldo do Mês Anterior</t>
  </si>
  <si>
    <t>RECEITAS</t>
  </si>
  <si>
    <t>Repasse Contrato de Gestão/Convênio/ Termos de Aditamento</t>
  </si>
  <si>
    <t>SUS</t>
  </si>
  <si>
    <t>Receitas Financeiras</t>
  </si>
  <si>
    <t>Receitas Acessórias</t>
  </si>
  <si>
    <t>Doações - Recursos Financeiros</t>
  </si>
  <si>
    <t>Demais Receitas</t>
  </si>
  <si>
    <t>Total de Receitas</t>
  </si>
  <si>
    <t>DESPESAS</t>
  </si>
  <si>
    <t>Pessoal (CLT)</t>
  </si>
  <si>
    <t>Ordenados</t>
  </si>
  <si>
    <t>Benefícios</t>
  </si>
  <si>
    <t>Horas Extras</t>
  </si>
  <si>
    <t>Encargos Sociais</t>
  </si>
  <si>
    <t>Rescisões com Encargos</t>
  </si>
  <si>
    <t>13º</t>
  </si>
  <si>
    <t>Férias</t>
  </si>
  <si>
    <t>Outras Despesas com Pessoal</t>
  </si>
  <si>
    <t>Serviços Terceirizados</t>
  </si>
  <si>
    <t>Assistenciais</t>
  </si>
  <si>
    <t>Pessoa Jurídica</t>
  </si>
  <si>
    <t>Pessoa Física</t>
  </si>
  <si>
    <t>Administrativos</t>
  </si>
  <si>
    <t>Materiais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</si>
  <si>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</si>
  <si>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</si>
  <si>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</si>
  <si>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</si>
  <si>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</si>
  <si>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</si>
  <si>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</si>
  <si>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</si>
  <si>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</si>
  <si>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Financeiras</t>
  </si>
  <si>
    <t>Manutenção Predial</t>
  </si>
  <si>
    <t>Investimentos</t>
  </si>
  <si>
    <t>Ressarcimento por Rateio</t>
  </si>
  <si>
    <t>Outras Despesas</t>
  </si>
  <si>
    <t>Total de Despesas</t>
  </si>
  <si>
    <t>Saldo do mês (Receitas - Despesas)</t>
  </si>
  <si>
    <t>SALDO FINAL (Saldo Anterior + Receitas - Despesas)</t>
  </si>
  <si>
    <t> 617 - Saldo Bancário </t>
  </si>
  <si>
    <t>Conta Corrente</t>
  </si>
  <si>
    <t>Aplicações</t>
  </si>
  <si>
    <t>Espécie / Caixa Pequeno</t>
  </si>
  <si>
    <t>TOTAL</t>
  </si>
  <si>
    <t> 618 - Composição de Saldo </t>
  </si>
  <si>
    <t>Investimento</t>
  </si>
  <si>
    <t>Custeio</t>
  </si>
  <si>
    <t>Relatório - Gestão em Saúde - Data: 06/02/2023 09:08</t>
  </si>
  <si>
    <t>CAC Guarulhos - Período: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</si>
</sst>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Display"/>
      <family val="2"/>
      <scheme val="major"/>
    </font>
    <font>
      <sz val="8"/>
      <color rgb="FF000000"/>
      <name val="Aptos Display"/>
      <family val="2"/>
      <scheme val="major"/>
    </font>
    <font>
      <b/>
      <sz val="8"/>
      <color rgb="FF696969"/>
      <name val="Aptos Display"/>
      <family val="2"/>
      <scheme val="major"/>
    </font>
    <font>
      <b/>
      <sz val="8"/>
      <color theme="1"/>
      <name val="Aptos Display"/>
      <family val="2"/>
      <scheme val="maj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/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4" fillId="0" borderId="1" xfId="0" applyFont="1" applyBorder="1"/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43" fontId="5" fillId="0" borderId="3" xfId="1" applyFont="1" applyBorder="1" applyAlignment="1">
      <alignment horizontal="right" wrapText="1"/>
    </xf>
    <xf numFmtId="43" fontId="2" fillId="0" borderId="3" xfId="1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43" fontId="2" fillId="0" borderId="3" xfId="1" applyFont="1" applyBorder="1" applyAlignment="1">
      <alignment horizontal="right" wrapText="1"/>
    </xf>
    <xf numFmtId="0" fontId="5" fillId="0" borderId="3" xfId="0" applyFont="1" applyBorder="1" applyAlignment="1">
      <alignment wrapText="1"/>
    </xf>
    <xf numFmtId="0" fontId="2" fillId="0" borderId="3" xfId="0" applyFont="1" applyBorder="1" applyAlignment="1">
      <alignment horizontal="left" wrapText="1" indent="1"/>
    </xf>
    <xf numFmtId="0" fontId="2" fillId="0" borderId="3" xfId="0" applyFont="1" applyBorder="1" applyAlignment="1">
      <alignment horizontal="left" wrapText="1"/>
    </xf>
    <xf numFmtId="43" fontId="2" fillId="0" borderId="0" xfId="0" applyNumberFormat="1" applyFont="1"/>
    <xf numFmtId="0" fontId="6" fillId="0" borderId="0" xfId="0" applyFont="1"/>
    <xf numFmtId="43" fontId="6" fillId="0" borderId="0" xfId="1" applyFont="1"/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justify" wrapText="1"/>
    </xf>
    <xf numFmtId="0" fontId="2" fillId="0" borderId="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wrapText="1"/>
    </xf>
    <xf numFmtId="43" fontId="7" fillId="2" borderId="0" xfId="1" applyFont="1" applyFill="1" applyBorder="1"/>
    <xf numFmtId="43" fontId="7" fillId="2" borderId="0" xfId="1" applyFont="1" applyFill="1" applyBorder="1" applyAlignment="1">
      <alignment horizontal="righ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Ceac\AreaComum\CAC%20GUARULHOS\Departamentos\Contabilidade\Fluxo%20de%20Caixa\2023\12.23%20-%20Dem%20Fluxo%20de%20Caixa%20CAC%20Guarulhos%202023.xlsx" TargetMode="External"/><Relationship Id="rId1" Type="http://schemas.openxmlformats.org/officeDocument/2006/relationships/externalLinkPath" Target="file:///V:\Ceac\AreaComum\CAC%20GUARULHOS\Departamentos\Contabilidade\Fluxo%20de%20Caixa\2023\12.23%20-%20Dem%20Fluxo%20de%20Caixa%20CAC%20Guarulho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"/>
      <sheetName val="Fev"/>
      <sheetName val="Mar"/>
      <sheetName val="Abr"/>
      <sheetName val="Mai"/>
      <sheetName val="Jun"/>
      <sheetName val="Jul"/>
      <sheetName val="Ago"/>
      <sheetName val="Set"/>
      <sheetName val="Out"/>
      <sheetName val="Nov"/>
      <sheetName val="Dez"/>
      <sheetName val="2023"/>
    </sheetNames>
    <sheetDataSet>
      <sheetData sheetId="0">
        <row r="8">
          <cell r="B8">
            <v>145818.54999999888</v>
          </cell>
        </row>
        <row r="10">
          <cell r="B10">
            <v>1966031.87</v>
          </cell>
        </row>
        <row r="12">
          <cell r="B12">
            <v>303.82</v>
          </cell>
        </row>
        <row r="19">
          <cell r="B19">
            <v>288546.86</v>
          </cell>
        </row>
        <row r="20">
          <cell r="B20">
            <v>162360.1</v>
          </cell>
        </row>
        <row r="21">
          <cell r="B21">
            <v>37831.339999999997</v>
          </cell>
        </row>
        <row r="22">
          <cell r="B22">
            <v>121477.28000000001</v>
          </cell>
        </row>
        <row r="23">
          <cell r="B23"/>
        </row>
        <row r="24">
          <cell r="B24">
            <v>29482.07</v>
          </cell>
        </row>
        <row r="25">
          <cell r="B25">
            <v>30555.96</v>
          </cell>
        </row>
        <row r="26">
          <cell r="B26"/>
        </row>
        <row r="29">
          <cell r="B29">
            <v>21125.86</v>
          </cell>
        </row>
        <row r="31">
          <cell r="B31">
            <v>182961.07</v>
          </cell>
        </row>
        <row r="33">
          <cell r="B33">
            <v>435181.66</v>
          </cell>
        </row>
        <row r="35">
          <cell r="B35">
            <v>50530.73</v>
          </cell>
        </row>
        <row r="37">
          <cell r="B37"/>
        </row>
        <row r="38">
          <cell r="B38"/>
        </row>
        <row r="39">
          <cell r="B39"/>
        </row>
        <row r="40">
          <cell r="B40">
            <v>11885.83</v>
          </cell>
        </row>
        <row r="41">
          <cell r="B41">
            <v>788.72</v>
          </cell>
        </row>
        <row r="42">
          <cell r="B42">
            <v>803.65</v>
          </cell>
        </row>
        <row r="46">
          <cell r="B46">
            <v>614599.23</v>
          </cell>
        </row>
        <row r="55">
          <cell r="B55">
            <v>123092.85</v>
          </cell>
        </row>
        <row r="56">
          <cell r="B56">
            <v>931.03</v>
          </cell>
        </row>
        <row r="63">
          <cell r="B63">
            <v>124023.88</v>
          </cell>
        </row>
      </sheetData>
      <sheetData sheetId="1">
        <row r="8">
          <cell r="B8">
            <v>124023.87999999966</v>
          </cell>
        </row>
        <row r="10">
          <cell r="B10">
            <v>2050717.07</v>
          </cell>
        </row>
        <row r="12">
          <cell r="B12">
            <v>417.73</v>
          </cell>
        </row>
        <row r="19">
          <cell r="B19">
            <v>273388.98</v>
          </cell>
        </row>
        <row r="20">
          <cell r="B20">
            <v>117140.19</v>
          </cell>
        </row>
        <row r="21">
          <cell r="B21">
            <v>32007.52</v>
          </cell>
        </row>
        <row r="22">
          <cell r="B22">
            <v>95036.55</v>
          </cell>
        </row>
        <row r="23">
          <cell r="B23"/>
        </row>
        <row r="24">
          <cell r="B24"/>
        </row>
        <row r="25">
          <cell r="B25">
            <v>61000.95</v>
          </cell>
        </row>
        <row r="26">
          <cell r="B26"/>
        </row>
        <row r="29">
          <cell r="B29">
            <v>29698.87</v>
          </cell>
        </row>
        <row r="31">
          <cell r="B31">
            <v>184452.29</v>
          </cell>
        </row>
        <row r="33">
          <cell r="B33">
            <v>310935.7</v>
          </cell>
        </row>
        <row r="35">
          <cell r="B35">
            <v>16126.01</v>
          </cell>
        </row>
        <row r="37">
          <cell r="B37"/>
        </row>
        <row r="38">
          <cell r="B38"/>
        </row>
        <row r="39">
          <cell r="B39"/>
        </row>
        <row r="40">
          <cell r="B40">
            <v>12698.84</v>
          </cell>
        </row>
        <row r="41">
          <cell r="B41">
            <v>788.72</v>
          </cell>
        </row>
        <row r="42">
          <cell r="B42">
            <v>903.2</v>
          </cell>
        </row>
        <row r="46">
          <cell r="B46">
            <v>1003046.91</v>
          </cell>
        </row>
        <row r="55">
          <cell r="B55">
            <v>37661.85</v>
          </cell>
        </row>
        <row r="56">
          <cell r="B56">
            <v>272.10000000000002</v>
          </cell>
        </row>
        <row r="63">
          <cell r="B63">
            <v>37933.949999999997</v>
          </cell>
        </row>
      </sheetData>
      <sheetData sheetId="2">
        <row r="8">
          <cell r="B8">
            <v>37933.949999999721</v>
          </cell>
        </row>
        <row r="10">
          <cell r="B10">
            <v>2110518</v>
          </cell>
        </row>
        <row r="12">
          <cell r="B12">
            <v>637.48</v>
          </cell>
        </row>
        <row r="19">
          <cell r="B19">
            <v>309114.52</v>
          </cell>
        </row>
        <row r="20">
          <cell r="B20">
            <v>116616.42</v>
          </cell>
        </row>
        <row r="21">
          <cell r="B21">
            <v>24718.510000000002</v>
          </cell>
        </row>
        <row r="22">
          <cell r="B22">
            <v>92090.89</v>
          </cell>
        </row>
        <row r="23">
          <cell r="B23">
            <v>212163.96</v>
          </cell>
        </row>
        <row r="24">
          <cell r="B24"/>
        </row>
        <row r="25">
          <cell r="B25">
            <v>84050.81</v>
          </cell>
        </row>
        <row r="26">
          <cell r="B26"/>
        </row>
        <row r="29">
          <cell r="B29">
            <v>28805.39</v>
          </cell>
        </row>
        <row r="31">
          <cell r="B31">
            <v>203603.87</v>
          </cell>
        </row>
        <row r="33">
          <cell r="B33">
            <v>537648.84</v>
          </cell>
        </row>
        <row r="35">
          <cell r="B35">
            <v>49512.12</v>
          </cell>
        </row>
        <row r="37">
          <cell r="B37"/>
        </row>
        <row r="38">
          <cell r="B38"/>
        </row>
        <row r="39">
          <cell r="B39"/>
        </row>
        <row r="40">
          <cell r="B40">
            <v>7817.57</v>
          </cell>
        </row>
        <row r="41">
          <cell r="B41">
            <v>3123.22</v>
          </cell>
        </row>
        <row r="42">
          <cell r="B42">
            <v>1032.96</v>
          </cell>
        </row>
        <row r="46">
          <cell r="B46">
            <v>328380.53000000003</v>
          </cell>
        </row>
        <row r="55">
          <cell r="B55">
            <v>149730.04</v>
          </cell>
        </row>
        <row r="56">
          <cell r="B56">
            <v>679.78</v>
          </cell>
        </row>
        <row r="63">
          <cell r="B63">
            <v>150409.82</v>
          </cell>
        </row>
      </sheetData>
      <sheetData sheetId="3">
        <row r="8">
          <cell r="B8">
            <v>150409.81999999983</v>
          </cell>
        </row>
        <row r="10">
          <cell r="B10">
            <v>2169521.2400000002</v>
          </cell>
        </row>
        <row r="12">
          <cell r="B12">
            <v>343.13</v>
          </cell>
        </row>
        <row r="15">
          <cell r="B15">
            <v>1971.47</v>
          </cell>
        </row>
        <row r="19">
          <cell r="B19">
            <v>279831.26</v>
          </cell>
        </row>
        <row r="20">
          <cell r="B20">
            <v>120322.37</v>
          </cell>
        </row>
        <row r="21">
          <cell r="B21">
            <v>8381.7900000000009</v>
          </cell>
        </row>
        <row r="22">
          <cell r="B22">
            <v>86195.680000000008</v>
          </cell>
        </row>
        <row r="23">
          <cell r="B23">
            <v>716.27</v>
          </cell>
        </row>
        <row r="24">
          <cell r="B24">
            <v>780.65</v>
          </cell>
        </row>
        <row r="25">
          <cell r="B25">
            <v>42436.79</v>
          </cell>
        </row>
        <row r="26">
          <cell r="B26"/>
        </row>
        <row r="29">
          <cell r="B29">
            <v>22134.82</v>
          </cell>
        </row>
        <row r="31">
          <cell r="B31">
            <v>165630.39000000001</v>
          </cell>
        </row>
        <row r="33">
          <cell r="B33">
            <v>568135.07999999996</v>
          </cell>
        </row>
        <row r="35">
          <cell r="B35">
            <v>16612.82</v>
          </cell>
        </row>
        <row r="37">
          <cell r="B37"/>
        </row>
        <row r="38">
          <cell r="B38"/>
        </row>
        <row r="39">
          <cell r="B39"/>
        </row>
        <row r="40">
          <cell r="B40">
            <v>7451.42</v>
          </cell>
        </row>
        <row r="41">
          <cell r="B41">
            <v>788.72</v>
          </cell>
        </row>
        <row r="42">
          <cell r="B42">
            <v>768.15</v>
          </cell>
        </row>
        <row r="46">
          <cell r="B46">
            <v>975724.88</v>
          </cell>
        </row>
        <row r="55">
          <cell r="B55">
            <v>25358.23</v>
          </cell>
        </row>
        <row r="56">
          <cell r="B56">
            <v>976.34</v>
          </cell>
        </row>
        <row r="63">
          <cell r="B63">
            <v>26334.57</v>
          </cell>
        </row>
      </sheetData>
      <sheetData sheetId="4">
        <row r="8">
          <cell r="B8">
            <v>26334.570000000298</v>
          </cell>
        </row>
        <row r="10">
          <cell r="B10">
            <v>2873164.99</v>
          </cell>
        </row>
        <row r="12">
          <cell r="B12">
            <v>988.55</v>
          </cell>
        </row>
        <row r="15">
          <cell r="B15"/>
        </row>
        <row r="19">
          <cell r="B19">
            <v>289244.33999999997</v>
          </cell>
        </row>
        <row r="20">
          <cell r="B20">
            <v>123672.2</v>
          </cell>
        </row>
        <row r="21">
          <cell r="B21">
            <v>12651.59</v>
          </cell>
        </row>
        <row r="22">
          <cell r="B22">
            <v>80455.239999999991</v>
          </cell>
        </row>
        <row r="23">
          <cell r="B23">
            <v>1342.09</v>
          </cell>
        </row>
        <row r="24">
          <cell r="B24">
            <v>27.7</v>
          </cell>
        </row>
        <row r="25">
          <cell r="B25">
            <v>39248.18</v>
          </cell>
        </row>
        <row r="26">
          <cell r="B26"/>
        </row>
        <row r="29">
          <cell r="B29">
            <v>21936.78</v>
          </cell>
        </row>
        <row r="31">
          <cell r="B31">
            <v>193411.56</v>
          </cell>
        </row>
        <row r="33">
          <cell r="B33">
            <v>294801.53000000003</v>
          </cell>
        </row>
        <row r="35">
          <cell r="B35">
            <v>52939.48</v>
          </cell>
        </row>
        <row r="37">
          <cell r="B37"/>
        </row>
        <row r="38">
          <cell r="B38"/>
        </row>
        <row r="39">
          <cell r="B39"/>
        </row>
        <row r="40">
          <cell r="B40">
            <v>8430.68</v>
          </cell>
        </row>
        <row r="41">
          <cell r="B41">
            <v>3123.22</v>
          </cell>
        </row>
        <row r="42">
          <cell r="B42">
            <v>782.4</v>
          </cell>
        </row>
        <row r="46">
          <cell r="B46">
            <v>1002369.99</v>
          </cell>
        </row>
        <row r="55">
          <cell r="B55">
            <v>775414.79</v>
          </cell>
        </row>
        <row r="56">
          <cell r="B56">
            <v>636.34</v>
          </cell>
        </row>
        <row r="63">
          <cell r="B63">
            <v>776051.13</v>
          </cell>
        </row>
      </sheetData>
      <sheetData sheetId="5">
        <row r="8">
          <cell r="B8">
            <v>776051.13000000082</v>
          </cell>
        </row>
        <row r="10">
          <cell r="B10">
            <v>2513220.7200000002</v>
          </cell>
        </row>
        <row r="12">
          <cell r="B12">
            <v>1518.72</v>
          </cell>
        </row>
        <row r="15">
          <cell r="B15">
            <v>967.38</v>
          </cell>
        </row>
        <row r="19">
          <cell r="B19">
            <v>285285.81999999995</v>
          </cell>
        </row>
        <row r="20">
          <cell r="B20">
            <v>78240.23</v>
          </cell>
        </row>
        <row r="21">
          <cell r="B21">
            <v>37779.53</v>
          </cell>
        </row>
        <row r="22">
          <cell r="B22">
            <v>61870.329999999994</v>
          </cell>
        </row>
        <row r="23">
          <cell r="B23">
            <v>2909.65</v>
          </cell>
        </row>
        <row r="24">
          <cell r="B24">
            <v>58.44</v>
          </cell>
        </row>
        <row r="25">
          <cell r="B25">
            <v>63122.92</v>
          </cell>
        </row>
        <row r="26">
          <cell r="B26"/>
        </row>
        <row r="29">
          <cell r="B29">
            <v>24087.59</v>
          </cell>
        </row>
        <row r="31">
          <cell r="B31">
            <v>191584.69</v>
          </cell>
        </row>
        <row r="33">
          <cell r="B33">
            <v>530353.59</v>
          </cell>
        </row>
        <row r="35">
          <cell r="B35">
            <v>22705.42</v>
          </cell>
        </row>
        <row r="37">
          <cell r="B37">
            <v>1537.88</v>
          </cell>
        </row>
        <row r="38">
          <cell r="B38"/>
        </row>
        <row r="39">
          <cell r="B39"/>
        </row>
        <row r="40">
          <cell r="B40">
            <v>9167.85</v>
          </cell>
        </row>
        <row r="41">
          <cell r="B41">
            <v>788.72</v>
          </cell>
        </row>
        <row r="42">
          <cell r="B42">
            <v>812.3</v>
          </cell>
        </row>
        <row r="46">
          <cell r="B46">
            <v>1827163.86</v>
          </cell>
        </row>
        <row r="55">
          <cell r="B55">
            <v>153441.69</v>
          </cell>
        </row>
        <row r="56">
          <cell r="B56">
            <v>847.44</v>
          </cell>
        </row>
        <row r="63">
          <cell r="B63">
            <v>154289.13</v>
          </cell>
        </row>
      </sheetData>
      <sheetData sheetId="6">
        <row r="8">
          <cell r="B8">
            <v>154289.13000000082</v>
          </cell>
        </row>
        <row r="10">
          <cell r="B10">
            <v>2813453.48</v>
          </cell>
        </row>
        <row r="12">
          <cell r="B12">
            <v>1767.03</v>
          </cell>
        </row>
        <row r="15">
          <cell r="B15"/>
        </row>
        <row r="19">
          <cell r="B19">
            <v>286505.71000000002</v>
          </cell>
        </row>
        <row r="20">
          <cell r="B20">
            <v>132583.19</v>
          </cell>
        </row>
        <row r="21">
          <cell r="B21">
            <v>19795.07</v>
          </cell>
        </row>
        <row r="22">
          <cell r="B22">
            <v>88727.77</v>
          </cell>
        </row>
        <row r="23">
          <cell r="B23">
            <v>27380.99</v>
          </cell>
        </row>
        <row r="24">
          <cell r="B24"/>
        </row>
        <row r="25">
          <cell r="B25">
            <v>43191.880000000005</v>
          </cell>
        </row>
        <row r="26">
          <cell r="B26"/>
        </row>
        <row r="29">
          <cell r="B29">
            <v>21936.78</v>
          </cell>
        </row>
        <row r="31">
          <cell r="B31">
            <v>197212.39</v>
          </cell>
        </row>
        <row r="33">
          <cell r="B33">
            <v>424858.5</v>
          </cell>
        </row>
        <row r="35">
          <cell r="B35">
            <v>44862.73</v>
          </cell>
        </row>
        <row r="37">
          <cell r="B37"/>
        </row>
        <row r="38">
          <cell r="B38"/>
        </row>
        <row r="39">
          <cell r="B39"/>
        </row>
        <row r="40">
          <cell r="B40">
            <v>8876.19</v>
          </cell>
        </row>
        <row r="41">
          <cell r="B41">
            <v>788.72</v>
          </cell>
        </row>
        <row r="42">
          <cell r="B42">
            <v>823.4</v>
          </cell>
        </row>
        <row r="43">
          <cell r="B43"/>
        </row>
        <row r="44">
          <cell r="B44"/>
        </row>
        <row r="45">
          <cell r="B45"/>
        </row>
        <row r="46">
          <cell r="B46">
            <v>926707.31</v>
          </cell>
        </row>
        <row r="55">
          <cell r="B55">
            <v>744494.67</v>
          </cell>
        </row>
        <row r="56">
          <cell r="B56">
            <v>764.34</v>
          </cell>
        </row>
        <row r="63">
          <cell r="B63">
            <v>745259.01</v>
          </cell>
        </row>
      </sheetData>
      <sheetData sheetId="7">
        <row r="8">
          <cell r="B8">
            <v>745259.01000000071</v>
          </cell>
        </row>
        <row r="10">
          <cell r="B10">
            <v>2406225.39</v>
          </cell>
        </row>
        <row r="12">
          <cell r="B12">
            <v>1958.62</v>
          </cell>
        </row>
        <row r="15">
          <cell r="B15">
            <v>1962.24</v>
          </cell>
        </row>
        <row r="19">
          <cell r="B19">
            <v>312842.78000000003</v>
          </cell>
        </row>
        <row r="20">
          <cell r="B20">
            <v>144691.12</v>
          </cell>
        </row>
        <row r="21">
          <cell r="B21">
            <v>13210.229999999998</v>
          </cell>
        </row>
        <row r="22">
          <cell r="B22">
            <v>90844.83</v>
          </cell>
        </row>
        <row r="23">
          <cell r="B23"/>
        </row>
        <row r="24">
          <cell r="B24">
            <v>242.36</v>
          </cell>
        </row>
        <row r="25">
          <cell r="B25">
            <v>40918.67</v>
          </cell>
        </row>
        <row r="26">
          <cell r="B26"/>
        </row>
        <row r="29">
          <cell r="B29">
            <v>41938.43</v>
          </cell>
        </row>
        <row r="31">
          <cell r="B31">
            <v>269295.81</v>
          </cell>
        </row>
        <row r="33">
          <cell r="B33">
            <v>447701.65</v>
          </cell>
        </row>
        <row r="35">
          <cell r="B35">
            <v>44252.67</v>
          </cell>
        </row>
        <row r="37">
          <cell r="B37"/>
        </row>
        <row r="38">
          <cell r="B38"/>
        </row>
        <row r="39">
          <cell r="B39"/>
        </row>
        <row r="40">
          <cell r="B40">
            <v>12680.56</v>
          </cell>
        </row>
        <row r="41">
          <cell r="B41">
            <v>788.72</v>
          </cell>
        </row>
        <row r="42">
          <cell r="B42">
            <v>759</v>
          </cell>
        </row>
        <row r="43">
          <cell r="B43"/>
        </row>
        <row r="44">
          <cell r="B44"/>
        </row>
        <row r="45">
          <cell r="B45"/>
        </row>
        <row r="46">
          <cell r="B46">
            <v>887645.89</v>
          </cell>
        </row>
        <row r="55">
          <cell r="B55">
            <v>846702.54</v>
          </cell>
        </row>
        <row r="56">
          <cell r="B56">
            <v>890</v>
          </cell>
        </row>
        <row r="63">
          <cell r="B63">
            <v>847592.54</v>
          </cell>
        </row>
      </sheetData>
      <sheetData sheetId="8">
        <row r="8">
          <cell r="B8">
            <v>847592.54000000097</v>
          </cell>
        </row>
        <row r="10">
          <cell r="B10">
            <v>2408568.25</v>
          </cell>
        </row>
        <row r="12">
          <cell r="B12">
            <v>1940.16</v>
          </cell>
        </row>
        <row r="15">
          <cell r="B15">
            <v>994.56</v>
          </cell>
        </row>
        <row r="19">
          <cell r="B19">
            <v>299033.60000000003</v>
          </cell>
        </row>
        <row r="20">
          <cell r="B20">
            <v>204038.29</v>
          </cell>
        </row>
        <row r="21">
          <cell r="B21">
            <v>18076.86</v>
          </cell>
        </row>
        <row r="22">
          <cell r="B22">
            <v>98923.53</v>
          </cell>
        </row>
        <row r="23">
          <cell r="B23"/>
        </row>
        <row r="24">
          <cell r="B24"/>
        </row>
        <row r="25">
          <cell r="B25">
            <v>26701.27</v>
          </cell>
        </row>
        <row r="26">
          <cell r="B26"/>
        </row>
        <row r="29">
          <cell r="B29">
            <v>44104.19</v>
          </cell>
        </row>
        <row r="31">
          <cell r="B31">
            <v>167049.78</v>
          </cell>
        </row>
        <row r="33">
          <cell r="B33">
            <v>261378.87</v>
          </cell>
        </row>
        <row r="35">
          <cell r="B35">
            <v>39148.199999999997</v>
          </cell>
        </row>
        <row r="37">
          <cell r="B37"/>
        </row>
        <row r="38">
          <cell r="B38"/>
        </row>
        <row r="39">
          <cell r="B39"/>
        </row>
        <row r="40">
          <cell r="B40">
            <v>7170.43</v>
          </cell>
        </row>
        <row r="41">
          <cell r="B41">
            <v>788.72</v>
          </cell>
        </row>
        <row r="42">
          <cell r="B42">
            <v>820.4</v>
          </cell>
        </row>
        <row r="43">
          <cell r="B43"/>
        </row>
        <row r="44">
          <cell r="B44"/>
        </row>
        <row r="45">
          <cell r="B45"/>
        </row>
        <row r="46">
          <cell r="B46">
            <v>1024336.72</v>
          </cell>
        </row>
        <row r="55">
          <cell r="B55">
            <v>1066819.97</v>
          </cell>
        </row>
        <row r="56">
          <cell r="B56">
            <v>704.68</v>
          </cell>
        </row>
        <row r="63">
          <cell r="B63">
            <v>1067524.6499999999</v>
          </cell>
        </row>
      </sheetData>
      <sheetData sheetId="9">
        <row r="8">
          <cell r="B8">
            <v>1067524.6500000013</v>
          </cell>
        </row>
        <row r="10">
          <cell r="B10">
            <v>2596355.25</v>
          </cell>
        </row>
        <row r="12">
          <cell r="B12">
            <v>1502.98</v>
          </cell>
        </row>
        <row r="15">
          <cell r="B15"/>
        </row>
        <row r="19">
          <cell r="B19">
            <v>313656.31</v>
          </cell>
        </row>
        <row r="20">
          <cell r="B20">
            <v>152561.62</v>
          </cell>
        </row>
        <row r="21">
          <cell r="B21">
            <v>11203.28</v>
          </cell>
        </row>
        <row r="22">
          <cell r="B22">
            <v>97222.239999999991</v>
          </cell>
        </row>
        <row r="23">
          <cell r="B23">
            <v>13246.87</v>
          </cell>
        </row>
        <row r="24">
          <cell r="B24"/>
        </row>
        <row r="25">
          <cell r="B25">
            <v>20029.080000000002</v>
          </cell>
        </row>
        <row r="26">
          <cell r="B26"/>
        </row>
        <row r="29">
          <cell r="B29">
            <v>43142.46</v>
          </cell>
        </row>
        <row r="31">
          <cell r="B31">
            <v>192897.68</v>
          </cell>
        </row>
        <row r="33">
          <cell r="B33">
            <v>392675.55</v>
          </cell>
        </row>
        <row r="35">
          <cell r="B35">
            <v>23419.19</v>
          </cell>
        </row>
        <row r="37">
          <cell r="B37"/>
        </row>
        <row r="38">
          <cell r="B38"/>
        </row>
        <row r="39">
          <cell r="B39"/>
        </row>
        <row r="40">
          <cell r="B40">
            <v>8158.45</v>
          </cell>
        </row>
        <row r="41">
          <cell r="B41">
            <v>788.72</v>
          </cell>
        </row>
        <row r="42">
          <cell r="B42">
            <v>788</v>
          </cell>
        </row>
        <row r="43">
          <cell r="B43"/>
        </row>
        <row r="44">
          <cell r="B44"/>
        </row>
        <row r="45">
          <cell r="B45"/>
        </row>
        <row r="46">
          <cell r="B46">
            <v>862518.78</v>
          </cell>
        </row>
        <row r="55">
          <cell r="B55">
            <v>1532134.65</v>
          </cell>
        </row>
        <row r="56">
          <cell r="B56">
            <v>940</v>
          </cell>
        </row>
        <row r="63">
          <cell r="B63">
            <v>1533074.65</v>
          </cell>
        </row>
      </sheetData>
      <sheetData sheetId="10">
        <row r="8">
          <cell r="B8">
            <v>1533074.6500000018</v>
          </cell>
        </row>
        <row r="10">
          <cell r="B10">
            <v>2383174.85</v>
          </cell>
        </row>
        <row r="12">
          <cell r="B12">
            <v>1930.21</v>
          </cell>
        </row>
        <row r="15">
          <cell r="B15">
            <v>994.56</v>
          </cell>
        </row>
        <row r="19">
          <cell r="B19">
            <v>296482.44999999995</v>
          </cell>
        </row>
        <row r="20">
          <cell r="B20">
            <v>159032.32000000001</v>
          </cell>
        </row>
        <row r="21">
          <cell r="B21">
            <v>25313.71</v>
          </cell>
        </row>
        <row r="22">
          <cell r="B22">
            <v>97745.849999999991</v>
          </cell>
        </row>
        <row r="23">
          <cell r="B23"/>
        </row>
        <row r="24">
          <cell r="B24">
            <v>114239.66</v>
          </cell>
        </row>
        <row r="25">
          <cell r="B25">
            <v>54438.720000000001</v>
          </cell>
        </row>
        <row r="26">
          <cell r="B26"/>
        </row>
        <row r="29">
          <cell r="B29">
            <v>41714.46</v>
          </cell>
        </row>
        <row r="31">
          <cell r="B31">
            <v>189287.88</v>
          </cell>
        </row>
        <row r="33">
          <cell r="B33">
            <v>452596.47999999998</v>
          </cell>
        </row>
        <row r="35">
          <cell r="B35">
            <v>27916.27</v>
          </cell>
        </row>
        <row r="37">
          <cell r="B37"/>
        </row>
        <row r="38">
          <cell r="B38"/>
        </row>
        <row r="39">
          <cell r="B39"/>
        </row>
        <row r="40">
          <cell r="B40">
            <v>7905.97</v>
          </cell>
        </row>
        <row r="41">
          <cell r="B41">
            <v>788.72</v>
          </cell>
        </row>
        <row r="42">
          <cell r="B42">
            <v>1081.5</v>
          </cell>
        </row>
        <row r="43">
          <cell r="B43"/>
        </row>
        <row r="44">
          <cell r="B44"/>
        </row>
        <row r="45">
          <cell r="B45"/>
        </row>
        <row r="46">
          <cell r="B46">
            <v>1007218.29</v>
          </cell>
        </row>
        <row r="55">
          <cell r="B55">
            <v>1442819.14</v>
          </cell>
        </row>
        <row r="56">
          <cell r="B56">
            <v>592.85</v>
          </cell>
        </row>
        <row r="63">
          <cell r="B63">
            <v>1443411.99</v>
          </cell>
        </row>
      </sheetData>
      <sheetData sheetId="11">
        <row r="8">
          <cell r="B8">
            <v>1443411.9900000021</v>
          </cell>
        </row>
        <row r="10">
          <cell r="B10">
            <v>2189815.9</v>
          </cell>
        </row>
        <row r="12">
          <cell r="B12">
            <v>1423.48</v>
          </cell>
        </row>
        <row r="15">
          <cell r="B15"/>
        </row>
        <row r="19">
          <cell r="B19">
            <v>294060.35000000003</v>
          </cell>
        </row>
        <row r="20">
          <cell r="B20">
            <v>136872.19</v>
          </cell>
        </row>
        <row r="21">
          <cell r="B21">
            <v>39176.360000000008</v>
          </cell>
        </row>
        <row r="22">
          <cell r="B22">
            <v>114478.91</v>
          </cell>
        </row>
        <row r="23">
          <cell r="B23">
            <v>689.75</v>
          </cell>
        </row>
        <row r="24">
          <cell r="B24">
            <v>217324.83</v>
          </cell>
        </row>
        <row r="25">
          <cell r="B25">
            <v>43357.279999999999</v>
          </cell>
        </row>
        <row r="26">
          <cell r="B26"/>
        </row>
        <row r="29">
          <cell r="B29">
            <v>40873.82</v>
          </cell>
        </row>
        <row r="31">
          <cell r="B31">
            <v>177337.09</v>
          </cell>
        </row>
        <row r="33">
          <cell r="B33">
            <v>320386.73</v>
          </cell>
        </row>
        <row r="35">
          <cell r="B35">
            <v>25340.22</v>
          </cell>
        </row>
        <row r="37">
          <cell r="B37"/>
        </row>
        <row r="38">
          <cell r="B38"/>
        </row>
        <row r="39">
          <cell r="B39"/>
        </row>
        <row r="40">
          <cell r="B40">
            <v>6425.96</v>
          </cell>
        </row>
        <row r="41">
          <cell r="B41">
            <v>788.72</v>
          </cell>
        </row>
        <row r="42">
          <cell r="B42">
            <v>1321.4</v>
          </cell>
        </row>
        <row r="43">
          <cell r="B43"/>
        </row>
        <row r="44">
          <cell r="B44"/>
        </row>
        <row r="45">
          <cell r="B45"/>
        </row>
        <row r="46">
          <cell r="B46">
            <v>943678.11</v>
          </cell>
        </row>
        <row r="55">
          <cell r="B55">
            <v>1271864.94</v>
          </cell>
        </row>
        <row r="56">
          <cell r="B56">
            <v>674.71</v>
          </cell>
        </row>
        <row r="63">
          <cell r="B63">
            <v>1272539.6499999999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1956C-2EB3-4FB2-837D-E4171AEF7F81}">
  <dimension ref="A1:T65"/>
  <sheetViews>
    <sheetView showGridLines="0" tabSelected="1" view="pageBreakPreview" topLeftCell="D1" zoomScale="90" zoomScaleNormal="100" zoomScaleSheetLayoutView="90" workbookViewId="0">
      <selection activeCell="U21" sqref="U21"/>
    </sheetView>
  </sheetViews>
  <sheetFormatPr defaultRowHeight="11.25" x14ac:dyDescent="0.2"/>
  <cols>
    <col min="1" max="1" width="49.28515625" style="1" bestFit="1" customWidth="1"/>
    <col min="2" max="3" width="14" style="1" bestFit="1" customWidth="1"/>
    <col min="4" max="5" width="13.5703125" style="1" bestFit="1" customWidth="1"/>
    <col min="6" max="7" width="14" style="1" bestFit="1" customWidth="1"/>
    <col min="8" max="8" width="14.28515625" style="1" bestFit="1" customWidth="1"/>
    <col min="9" max="10" width="14" style="1" bestFit="1" customWidth="1"/>
    <col min="11" max="12" width="14.28515625" style="1" bestFit="1" customWidth="1"/>
    <col min="13" max="13" width="14" style="1" bestFit="1" customWidth="1"/>
    <col min="14" max="14" width="15.5703125" style="1" bestFit="1" customWidth="1"/>
    <col min="15" max="15" width="3.28515625" style="1" bestFit="1" customWidth="1"/>
    <col min="16" max="16" width="3.7109375" style="1" customWidth="1"/>
    <col min="17" max="17" width="13.42578125" style="1" bestFit="1" customWidth="1"/>
    <col min="18" max="18" width="12.42578125" style="1" bestFit="1" customWidth="1"/>
    <col min="19" max="20" width="10.85546875" style="1" bestFit="1" customWidth="1"/>
    <col min="21" max="16384" width="9.140625" style="1"/>
  </cols>
  <sheetData>
    <row r="1" spans="1:18" ht="11.45" customHeight="1" x14ac:dyDescent="0.2">
      <c r="A1" s="20" t="s">
        <v>66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8" ht="11.45" customHeight="1" x14ac:dyDescent="0.2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8" ht="11.45" customHeight="1" thickBot="1" x14ac:dyDescent="0.25">
      <c r="A3" s="21" t="s">
        <v>67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8" ht="11.45" customHeight="1" thickBot="1" x14ac:dyDescent="0.25">
      <c r="A4" s="2" t="s">
        <v>1</v>
      </c>
    </row>
    <row r="5" spans="1:18" ht="11.45" customHeight="1" thickBot="1" x14ac:dyDescent="0.25"/>
    <row r="6" spans="1:18" ht="11.45" customHeight="1" thickBot="1" x14ac:dyDescent="0.25">
      <c r="A6" s="18"/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  <c r="O6" s="22"/>
    </row>
    <row r="7" spans="1:18" ht="11.45" customHeight="1" thickBot="1" x14ac:dyDescent="0.25">
      <c r="A7" s="19"/>
      <c r="B7" s="3" t="s">
        <v>15</v>
      </c>
      <c r="C7" s="3" t="s">
        <v>15</v>
      </c>
      <c r="D7" s="3" t="s">
        <v>15</v>
      </c>
      <c r="E7" s="3" t="s">
        <v>15</v>
      </c>
      <c r="F7" s="3" t="s">
        <v>15</v>
      </c>
      <c r="G7" s="3" t="s">
        <v>15</v>
      </c>
      <c r="H7" s="3" t="s">
        <v>15</v>
      </c>
      <c r="I7" s="3" t="s">
        <v>15</v>
      </c>
      <c r="J7" s="3" t="s">
        <v>15</v>
      </c>
      <c r="K7" s="3" t="s">
        <v>15</v>
      </c>
      <c r="L7" s="3" t="s">
        <v>15</v>
      </c>
      <c r="M7" s="3" t="s">
        <v>15</v>
      </c>
      <c r="N7" s="3" t="s">
        <v>15</v>
      </c>
      <c r="O7" s="22"/>
    </row>
    <row r="8" spans="1:18" ht="11.45" customHeight="1" thickBot="1" x14ac:dyDescent="0.25">
      <c r="A8" s="4" t="s">
        <v>16</v>
      </c>
      <c r="B8" s="5">
        <f>[1]Jan!B8</f>
        <v>145818.54999999888</v>
      </c>
      <c r="C8" s="5">
        <f>[1]Fev!B8</f>
        <v>124023.87999999966</v>
      </c>
      <c r="D8" s="5">
        <f>[1]Mar!B8</f>
        <v>37933.949999999721</v>
      </c>
      <c r="E8" s="5">
        <f>[1]Abr!B8</f>
        <v>150409.81999999983</v>
      </c>
      <c r="F8" s="5">
        <f>[1]Mai!B8</f>
        <v>26334.570000000298</v>
      </c>
      <c r="G8" s="5">
        <f>[1]Jun!B8</f>
        <v>776051.13000000082</v>
      </c>
      <c r="H8" s="5">
        <f>[1]Jul!B8</f>
        <v>154289.13000000082</v>
      </c>
      <c r="I8" s="5">
        <f>[1]Ago!B8</f>
        <v>745259.01000000071</v>
      </c>
      <c r="J8" s="5">
        <f>[1]Set!B8</f>
        <v>847592.54000000097</v>
      </c>
      <c r="K8" s="5">
        <f>[1]Out!B8</f>
        <v>1067524.6500000013</v>
      </c>
      <c r="L8" s="5">
        <f>[1]Nov!B8</f>
        <v>1533074.6500000018</v>
      </c>
      <c r="M8" s="5">
        <f>[1]Dez!B8</f>
        <v>1443411.9900000021</v>
      </c>
      <c r="N8" s="6"/>
      <c r="Q8" s="24"/>
      <c r="R8" s="25"/>
    </row>
    <row r="9" spans="1:18" ht="11.45" customHeight="1" thickBot="1" x14ac:dyDescent="0.25">
      <c r="A9" s="7" t="s">
        <v>17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Q9" s="24"/>
      <c r="R9" s="25"/>
    </row>
    <row r="10" spans="1:18" ht="11.25" customHeight="1" thickBot="1" x14ac:dyDescent="0.25">
      <c r="A10" s="4" t="s">
        <v>18</v>
      </c>
      <c r="B10" s="8">
        <f>[1]Jan!B10</f>
        <v>1966031.87</v>
      </c>
      <c r="C10" s="8">
        <f>[1]Fev!B10</f>
        <v>2050717.07</v>
      </c>
      <c r="D10" s="8">
        <f>[1]Mar!B10</f>
        <v>2110518</v>
      </c>
      <c r="E10" s="8">
        <f>[1]Abr!B10</f>
        <v>2169521.2400000002</v>
      </c>
      <c r="F10" s="8">
        <f>[1]Mai!B10</f>
        <v>2873164.99</v>
      </c>
      <c r="G10" s="8">
        <f>[1]Jun!B10</f>
        <v>2513220.7200000002</v>
      </c>
      <c r="H10" s="8">
        <f>[1]Jul!B10</f>
        <v>2813453.48</v>
      </c>
      <c r="I10" s="8">
        <f>[1]Ago!B10</f>
        <v>2406225.39</v>
      </c>
      <c r="J10" s="8">
        <f>[1]Set!B10</f>
        <v>2408568.25</v>
      </c>
      <c r="K10" s="8">
        <f>[1]Out!B10</f>
        <v>2596355.25</v>
      </c>
      <c r="L10" s="8">
        <f>[1]Nov!B10</f>
        <v>2383174.85</v>
      </c>
      <c r="M10" s="8">
        <f>[1]Dez!B10</f>
        <v>2189815.9</v>
      </c>
      <c r="N10" s="5">
        <f>SUM(B10:M10)</f>
        <v>28480767.010000002</v>
      </c>
      <c r="Q10" s="24"/>
      <c r="R10" s="25"/>
    </row>
    <row r="11" spans="1:18" ht="11.45" customHeight="1" thickBot="1" x14ac:dyDescent="0.25">
      <c r="A11" s="4" t="s">
        <v>19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5"/>
    </row>
    <row r="12" spans="1:18" ht="11.45" customHeight="1" thickBot="1" x14ac:dyDescent="0.25">
      <c r="A12" s="4" t="s">
        <v>20</v>
      </c>
      <c r="B12" s="8">
        <f>[1]Jan!B12</f>
        <v>303.82</v>
      </c>
      <c r="C12" s="8">
        <f>[1]Fev!B12</f>
        <v>417.73</v>
      </c>
      <c r="D12" s="8">
        <f>[1]Mar!B12</f>
        <v>637.48</v>
      </c>
      <c r="E12" s="8">
        <f>[1]Abr!B12</f>
        <v>343.13</v>
      </c>
      <c r="F12" s="8">
        <f>[1]Mai!B12</f>
        <v>988.55</v>
      </c>
      <c r="G12" s="8">
        <f>[1]Jun!B12</f>
        <v>1518.72</v>
      </c>
      <c r="H12" s="8">
        <f>[1]Jul!B12</f>
        <v>1767.03</v>
      </c>
      <c r="I12" s="8">
        <f>[1]Ago!B12</f>
        <v>1958.62</v>
      </c>
      <c r="J12" s="8">
        <f>[1]Set!B12</f>
        <v>1940.16</v>
      </c>
      <c r="K12" s="8">
        <f>[1]Out!B12</f>
        <v>1502.98</v>
      </c>
      <c r="L12" s="8">
        <f>[1]Nov!B12</f>
        <v>1930.21</v>
      </c>
      <c r="M12" s="8">
        <f>[1]Dez!B12</f>
        <v>1423.48</v>
      </c>
      <c r="N12" s="5">
        <f>SUM(B12:M12)</f>
        <v>14731.91</v>
      </c>
    </row>
    <row r="13" spans="1:18" ht="11.45" customHeight="1" thickBot="1" x14ac:dyDescent="0.25">
      <c r="A13" s="4" t="s">
        <v>21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5"/>
    </row>
    <row r="14" spans="1:18" ht="11.45" customHeight="1" thickBot="1" x14ac:dyDescent="0.25">
      <c r="A14" s="4" t="s">
        <v>22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5"/>
    </row>
    <row r="15" spans="1:18" ht="11.45" customHeight="1" thickBot="1" x14ac:dyDescent="0.25">
      <c r="A15" s="4" t="s">
        <v>23</v>
      </c>
      <c r="B15" s="8"/>
      <c r="C15" s="8"/>
      <c r="D15" s="8"/>
      <c r="E15" s="8">
        <f>[1]Abr!B15</f>
        <v>1971.47</v>
      </c>
      <c r="F15" s="8">
        <f>[1]Mai!B15</f>
        <v>0</v>
      </c>
      <c r="G15" s="8">
        <f>[1]Jun!B15</f>
        <v>967.38</v>
      </c>
      <c r="H15" s="8">
        <f>[1]Jul!B15</f>
        <v>0</v>
      </c>
      <c r="I15" s="8">
        <f>[1]Ago!B15</f>
        <v>1962.24</v>
      </c>
      <c r="J15" s="8">
        <f>[1]Set!B15</f>
        <v>994.56</v>
      </c>
      <c r="K15" s="8">
        <f>[1]Out!B15</f>
        <v>0</v>
      </c>
      <c r="L15" s="8">
        <f>[1]Nov!B15</f>
        <v>994.56</v>
      </c>
      <c r="M15" s="8">
        <f>[1]Dez!B15</f>
        <v>0</v>
      </c>
      <c r="N15" s="5">
        <f>SUM(B15:M15)</f>
        <v>6890.2099999999991</v>
      </c>
    </row>
    <row r="16" spans="1:18" ht="11.45" customHeight="1" thickBot="1" x14ac:dyDescent="0.25">
      <c r="A16" s="9" t="s">
        <v>24</v>
      </c>
      <c r="B16" s="5">
        <f t="shared" ref="B16:M16" si="0">SUM(B10:B15)</f>
        <v>1966335.6900000002</v>
      </c>
      <c r="C16" s="5">
        <f t="shared" si="0"/>
        <v>2051134.8</v>
      </c>
      <c r="D16" s="5">
        <f t="shared" si="0"/>
        <v>2111155.48</v>
      </c>
      <c r="E16" s="5">
        <f t="shared" si="0"/>
        <v>2171835.8400000003</v>
      </c>
      <c r="F16" s="5">
        <f t="shared" si="0"/>
        <v>2874153.54</v>
      </c>
      <c r="G16" s="5">
        <f t="shared" si="0"/>
        <v>2515706.8200000003</v>
      </c>
      <c r="H16" s="5">
        <f t="shared" si="0"/>
        <v>2815220.51</v>
      </c>
      <c r="I16" s="5">
        <f t="shared" si="0"/>
        <v>2410146.2500000005</v>
      </c>
      <c r="J16" s="5">
        <f t="shared" si="0"/>
        <v>2411502.9700000002</v>
      </c>
      <c r="K16" s="5">
        <f t="shared" si="0"/>
        <v>2597858.23</v>
      </c>
      <c r="L16" s="5">
        <f>SUM(L10:L15)</f>
        <v>2386099.62</v>
      </c>
      <c r="M16" s="5">
        <f t="shared" si="0"/>
        <v>2191239.38</v>
      </c>
      <c r="N16" s="5">
        <f>SUM(B16:M16)</f>
        <v>28502389.130000003</v>
      </c>
    </row>
    <row r="17" spans="1:14" ht="11.45" customHeight="1" thickBot="1" x14ac:dyDescent="0.25">
      <c r="A17" s="7" t="s">
        <v>25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ht="11.45" customHeight="1" thickBot="1" x14ac:dyDescent="0.25">
      <c r="A18" s="9" t="s">
        <v>26</v>
      </c>
      <c r="B18" s="5">
        <f t="shared" ref="B18:C18" si="1">SUM(B19:B26)</f>
        <v>670253.60999999987</v>
      </c>
      <c r="C18" s="5">
        <f t="shared" si="1"/>
        <v>578574.18999999994</v>
      </c>
      <c r="D18" s="5">
        <f>SUM(D19:D26)</f>
        <v>838755.10999999987</v>
      </c>
      <c r="E18" s="5">
        <f>SUM(E19:E26)</f>
        <v>538664.81000000006</v>
      </c>
      <c r="F18" s="5">
        <f>SUM(F19:F26)</f>
        <v>546641.34000000008</v>
      </c>
      <c r="G18" s="5">
        <f>SUM(G19:G26)</f>
        <v>529266.92000000004</v>
      </c>
      <c r="H18" s="5">
        <f>SUM(H19:H26)</f>
        <v>598184.61</v>
      </c>
      <c r="I18" s="5">
        <f t="shared" ref="I18:M18" si="2">SUM(I19:I26)</f>
        <v>602749.99</v>
      </c>
      <c r="J18" s="5">
        <f t="shared" si="2"/>
        <v>646773.55000000005</v>
      </c>
      <c r="K18" s="5">
        <f t="shared" si="2"/>
        <v>607919.39999999991</v>
      </c>
      <c r="L18" s="5">
        <f t="shared" si="2"/>
        <v>747252.71</v>
      </c>
      <c r="M18" s="5">
        <f t="shared" si="2"/>
        <v>845959.67</v>
      </c>
      <c r="N18" s="5">
        <f>SUM(N19:N26)</f>
        <v>7750995.9099999992</v>
      </c>
    </row>
    <row r="19" spans="1:14" ht="11.45" customHeight="1" thickBot="1" x14ac:dyDescent="0.25">
      <c r="A19" s="10" t="s">
        <v>27</v>
      </c>
      <c r="B19" s="8">
        <f>[1]Jan!B19</f>
        <v>288546.86</v>
      </c>
      <c r="C19" s="8">
        <f>[1]Fev!B19</f>
        <v>273388.98</v>
      </c>
      <c r="D19" s="8">
        <f>[1]Mar!B19</f>
        <v>309114.52</v>
      </c>
      <c r="E19" s="8">
        <f>[1]Abr!B19</f>
        <v>279831.26</v>
      </c>
      <c r="F19" s="8">
        <f>[1]Mai!B19</f>
        <v>289244.33999999997</v>
      </c>
      <c r="G19" s="8">
        <f>[1]Jun!B19</f>
        <v>285285.81999999995</v>
      </c>
      <c r="H19" s="8">
        <f>[1]Jul!B19</f>
        <v>286505.71000000002</v>
      </c>
      <c r="I19" s="8">
        <f>[1]Ago!B19</f>
        <v>312842.78000000003</v>
      </c>
      <c r="J19" s="8">
        <f>[1]Set!B19</f>
        <v>299033.60000000003</v>
      </c>
      <c r="K19" s="8">
        <f>[1]Out!B19</f>
        <v>313656.31</v>
      </c>
      <c r="L19" s="8">
        <f>[1]Nov!B19</f>
        <v>296482.44999999995</v>
      </c>
      <c r="M19" s="8">
        <f>[1]Dez!B19</f>
        <v>294060.35000000003</v>
      </c>
      <c r="N19" s="5">
        <f t="shared" ref="N19:N26" si="3">SUM(B19:M19)</f>
        <v>3527992.98</v>
      </c>
    </row>
    <row r="20" spans="1:14" ht="11.45" customHeight="1" thickBot="1" x14ac:dyDescent="0.25">
      <c r="A20" s="10" t="s">
        <v>28</v>
      </c>
      <c r="B20" s="8">
        <f>[1]Jan!B20</f>
        <v>162360.1</v>
      </c>
      <c r="C20" s="8">
        <f>[1]Fev!B20</f>
        <v>117140.19</v>
      </c>
      <c r="D20" s="8">
        <f>[1]Mar!B20</f>
        <v>116616.42</v>
      </c>
      <c r="E20" s="8">
        <f>[1]Abr!B20</f>
        <v>120322.37</v>
      </c>
      <c r="F20" s="8">
        <f>[1]Mai!B20</f>
        <v>123672.2</v>
      </c>
      <c r="G20" s="8">
        <f>[1]Jun!B20</f>
        <v>78240.23</v>
      </c>
      <c r="H20" s="8">
        <f>[1]Jul!B20</f>
        <v>132583.19</v>
      </c>
      <c r="I20" s="8">
        <f>[1]Ago!B20</f>
        <v>144691.12</v>
      </c>
      <c r="J20" s="8">
        <f>[1]Set!B20</f>
        <v>204038.29</v>
      </c>
      <c r="K20" s="8">
        <f>[1]Out!B20</f>
        <v>152561.62</v>
      </c>
      <c r="L20" s="8">
        <f>[1]Nov!B20</f>
        <v>159032.32000000001</v>
      </c>
      <c r="M20" s="8">
        <f>[1]Dez!B20</f>
        <v>136872.19</v>
      </c>
      <c r="N20" s="5">
        <f t="shared" si="3"/>
        <v>1648130.24</v>
      </c>
    </row>
    <row r="21" spans="1:14" ht="11.45" customHeight="1" thickBot="1" x14ac:dyDescent="0.25">
      <c r="A21" s="10" t="s">
        <v>29</v>
      </c>
      <c r="B21" s="8">
        <f>[1]Jan!B21</f>
        <v>37831.339999999997</v>
      </c>
      <c r="C21" s="8">
        <f>[1]Fev!B21</f>
        <v>32007.52</v>
      </c>
      <c r="D21" s="8">
        <f>[1]Mar!B21</f>
        <v>24718.510000000002</v>
      </c>
      <c r="E21" s="8">
        <f>[1]Abr!B21</f>
        <v>8381.7900000000009</v>
      </c>
      <c r="F21" s="8">
        <f>[1]Mai!B21</f>
        <v>12651.59</v>
      </c>
      <c r="G21" s="8">
        <f>[1]Jun!B21</f>
        <v>37779.53</v>
      </c>
      <c r="H21" s="8">
        <f>[1]Jul!B21</f>
        <v>19795.07</v>
      </c>
      <c r="I21" s="8">
        <f>[1]Ago!B21</f>
        <v>13210.229999999998</v>
      </c>
      <c r="J21" s="8">
        <f>[1]Set!B21</f>
        <v>18076.86</v>
      </c>
      <c r="K21" s="8">
        <f>[1]Out!B21</f>
        <v>11203.28</v>
      </c>
      <c r="L21" s="8">
        <f>[1]Nov!B21</f>
        <v>25313.71</v>
      </c>
      <c r="M21" s="8">
        <f>[1]Dez!B21</f>
        <v>39176.360000000008</v>
      </c>
      <c r="N21" s="5">
        <f t="shared" si="3"/>
        <v>280145.78999999998</v>
      </c>
    </row>
    <row r="22" spans="1:14" ht="11.45" customHeight="1" thickBot="1" x14ac:dyDescent="0.25">
      <c r="A22" s="10" t="s">
        <v>30</v>
      </c>
      <c r="B22" s="8">
        <f>[1]Jan!B22</f>
        <v>121477.28000000001</v>
      </c>
      <c r="C22" s="8">
        <f>[1]Fev!B22</f>
        <v>95036.55</v>
      </c>
      <c r="D22" s="8">
        <f>[1]Mar!B22</f>
        <v>92090.89</v>
      </c>
      <c r="E22" s="8">
        <f>[1]Abr!B22</f>
        <v>86195.680000000008</v>
      </c>
      <c r="F22" s="8">
        <f>[1]Mai!B22</f>
        <v>80455.239999999991</v>
      </c>
      <c r="G22" s="8">
        <f>[1]Jun!B22</f>
        <v>61870.329999999994</v>
      </c>
      <c r="H22" s="8">
        <f>[1]Jul!B22</f>
        <v>88727.77</v>
      </c>
      <c r="I22" s="8">
        <f>[1]Ago!B22</f>
        <v>90844.83</v>
      </c>
      <c r="J22" s="8">
        <f>[1]Set!B22</f>
        <v>98923.53</v>
      </c>
      <c r="K22" s="8">
        <f>[1]Out!B22</f>
        <v>97222.239999999991</v>
      </c>
      <c r="L22" s="8">
        <f>[1]Nov!B22</f>
        <v>97745.849999999991</v>
      </c>
      <c r="M22" s="8">
        <f>[1]Dez!B22</f>
        <v>114478.91</v>
      </c>
      <c r="N22" s="5">
        <f t="shared" si="3"/>
        <v>1125069.0999999999</v>
      </c>
    </row>
    <row r="23" spans="1:14" ht="11.45" customHeight="1" thickBot="1" x14ac:dyDescent="0.25">
      <c r="A23" s="10" t="s">
        <v>31</v>
      </c>
      <c r="B23" s="8">
        <f>[1]Jan!B23</f>
        <v>0</v>
      </c>
      <c r="C23" s="8">
        <f>[1]Fev!B23</f>
        <v>0</v>
      </c>
      <c r="D23" s="8">
        <f>[1]Mar!B23</f>
        <v>212163.96</v>
      </c>
      <c r="E23" s="8">
        <f>[1]Abr!B23</f>
        <v>716.27</v>
      </c>
      <c r="F23" s="8">
        <f>[1]Mai!B23</f>
        <v>1342.09</v>
      </c>
      <c r="G23" s="8">
        <f>[1]Jun!B23</f>
        <v>2909.65</v>
      </c>
      <c r="H23" s="8">
        <f>[1]Jul!B23</f>
        <v>27380.99</v>
      </c>
      <c r="I23" s="8">
        <f>[1]Ago!B23</f>
        <v>0</v>
      </c>
      <c r="J23" s="8">
        <f>[1]Set!B23</f>
        <v>0</v>
      </c>
      <c r="K23" s="8">
        <f>[1]Out!B23</f>
        <v>13246.87</v>
      </c>
      <c r="L23" s="8">
        <f>[1]Nov!B23</f>
        <v>0</v>
      </c>
      <c r="M23" s="8">
        <f>[1]Dez!B23</f>
        <v>689.75</v>
      </c>
      <c r="N23" s="5">
        <f t="shared" si="3"/>
        <v>258449.57999999996</v>
      </c>
    </row>
    <row r="24" spans="1:14" ht="11.45" customHeight="1" thickBot="1" x14ac:dyDescent="0.25">
      <c r="A24" s="10" t="s">
        <v>32</v>
      </c>
      <c r="B24" s="8">
        <f>[1]Jan!B24</f>
        <v>29482.07</v>
      </c>
      <c r="C24" s="8">
        <f>[1]Fev!B24</f>
        <v>0</v>
      </c>
      <c r="D24" s="8">
        <f>[1]Mar!B24</f>
        <v>0</v>
      </c>
      <c r="E24" s="8">
        <f>[1]Abr!B24</f>
        <v>780.65</v>
      </c>
      <c r="F24" s="8">
        <f>[1]Mai!B24</f>
        <v>27.7</v>
      </c>
      <c r="G24" s="8">
        <f>[1]Jun!B24</f>
        <v>58.44</v>
      </c>
      <c r="H24" s="8">
        <f>[1]Jul!B24</f>
        <v>0</v>
      </c>
      <c r="I24" s="8">
        <f>[1]Ago!B24</f>
        <v>242.36</v>
      </c>
      <c r="J24" s="8">
        <f>[1]Set!B24</f>
        <v>0</v>
      </c>
      <c r="K24" s="8">
        <f>[1]Out!B24</f>
        <v>0</v>
      </c>
      <c r="L24" s="8">
        <f>[1]Nov!B24</f>
        <v>114239.66</v>
      </c>
      <c r="M24" s="8">
        <f>[1]Dez!B24</f>
        <v>217324.83</v>
      </c>
      <c r="N24" s="5">
        <f t="shared" si="3"/>
        <v>362155.70999999996</v>
      </c>
    </row>
    <row r="25" spans="1:14" ht="11.45" customHeight="1" thickBot="1" x14ac:dyDescent="0.25">
      <c r="A25" s="10" t="s">
        <v>33</v>
      </c>
      <c r="B25" s="8">
        <f>[1]Jan!B25</f>
        <v>30555.96</v>
      </c>
      <c r="C25" s="8">
        <f>[1]Fev!B25</f>
        <v>61000.95</v>
      </c>
      <c r="D25" s="8">
        <f>[1]Mar!B25</f>
        <v>84050.81</v>
      </c>
      <c r="E25" s="8">
        <f>[1]Abr!B25</f>
        <v>42436.79</v>
      </c>
      <c r="F25" s="8">
        <f>[1]Mai!B25</f>
        <v>39248.18</v>
      </c>
      <c r="G25" s="8">
        <f>[1]Jun!B25</f>
        <v>63122.92</v>
      </c>
      <c r="H25" s="8">
        <f>[1]Jul!B25</f>
        <v>43191.880000000005</v>
      </c>
      <c r="I25" s="8">
        <f>[1]Ago!B25</f>
        <v>40918.67</v>
      </c>
      <c r="J25" s="8">
        <f>[1]Set!B25</f>
        <v>26701.27</v>
      </c>
      <c r="K25" s="8">
        <f>[1]Out!B25</f>
        <v>20029.080000000002</v>
      </c>
      <c r="L25" s="8">
        <f>[1]Nov!B25</f>
        <v>54438.720000000001</v>
      </c>
      <c r="M25" s="8">
        <f>[1]Dez!B25</f>
        <v>43357.279999999999</v>
      </c>
      <c r="N25" s="5">
        <f t="shared" si="3"/>
        <v>549052.51</v>
      </c>
    </row>
    <row r="26" spans="1:14" ht="11.45" customHeight="1" thickBot="1" x14ac:dyDescent="0.25">
      <c r="A26" s="10" t="s">
        <v>34</v>
      </c>
      <c r="B26" s="8">
        <f>[1]Jan!B26</f>
        <v>0</v>
      </c>
      <c r="C26" s="8">
        <f>[1]Fev!B26</f>
        <v>0</v>
      </c>
      <c r="D26" s="8">
        <f>[1]Mar!B26</f>
        <v>0</v>
      </c>
      <c r="E26" s="8">
        <f>[1]Abr!B26</f>
        <v>0</v>
      </c>
      <c r="F26" s="8">
        <f>[1]Mai!B26</f>
        <v>0</v>
      </c>
      <c r="G26" s="8">
        <f>[1]Jun!B26</f>
        <v>0</v>
      </c>
      <c r="H26" s="8">
        <f>[1]Jul!B26</f>
        <v>0</v>
      </c>
      <c r="I26" s="8">
        <f>[1]Ago!B26</f>
        <v>0</v>
      </c>
      <c r="J26" s="8">
        <f>[1]Set!B26</f>
        <v>0</v>
      </c>
      <c r="K26" s="8">
        <f>[1]Out!B26</f>
        <v>0</v>
      </c>
      <c r="L26" s="8">
        <f>[1]Nov!B26</f>
        <v>0</v>
      </c>
      <c r="M26" s="8">
        <f>[1]Dez!B26</f>
        <v>0</v>
      </c>
      <c r="N26" s="5">
        <f t="shared" si="3"/>
        <v>0</v>
      </c>
    </row>
    <row r="27" spans="1:14" ht="11.45" customHeight="1" thickBot="1" x14ac:dyDescent="0.25">
      <c r="A27" s="9" t="s">
        <v>35</v>
      </c>
      <c r="B27" s="5">
        <f t="shared" ref="B27:M27" si="4">B28+B31</f>
        <v>204086.93</v>
      </c>
      <c r="C27" s="5">
        <f t="shared" si="4"/>
        <v>214151.16</v>
      </c>
      <c r="D27" s="5">
        <f t="shared" si="4"/>
        <v>232409.26</v>
      </c>
      <c r="E27" s="5">
        <f t="shared" si="4"/>
        <v>187765.21000000002</v>
      </c>
      <c r="F27" s="5">
        <f t="shared" si="4"/>
        <v>215348.34</v>
      </c>
      <c r="G27" s="5">
        <f t="shared" si="4"/>
        <v>215672.28</v>
      </c>
      <c r="H27" s="5">
        <f t="shared" si="4"/>
        <v>219149.17</v>
      </c>
      <c r="I27" s="5">
        <f t="shared" si="4"/>
        <v>311234.24</v>
      </c>
      <c r="J27" s="5">
        <f t="shared" si="4"/>
        <v>211153.97</v>
      </c>
      <c r="K27" s="5">
        <f t="shared" si="4"/>
        <v>236040.13999999998</v>
      </c>
      <c r="L27" s="5">
        <f t="shared" si="4"/>
        <v>231002.34</v>
      </c>
      <c r="M27" s="5">
        <f t="shared" si="4"/>
        <v>218210.91</v>
      </c>
      <c r="N27" s="5">
        <f>N28+N31</f>
        <v>2696223.9499999997</v>
      </c>
    </row>
    <row r="28" spans="1:14" ht="11.45" customHeight="1" thickBot="1" x14ac:dyDescent="0.25">
      <c r="A28" s="9" t="s">
        <v>36</v>
      </c>
      <c r="B28" s="5">
        <f t="shared" ref="B28:M28" si="5">SUM(B29:B30)</f>
        <v>21125.86</v>
      </c>
      <c r="C28" s="5">
        <f t="shared" si="5"/>
        <v>29698.87</v>
      </c>
      <c r="D28" s="5">
        <f t="shared" si="5"/>
        <v>28805.39</v>
      </c>
      <c r="E28" s="5">
        <f t="shared" si="5"/>
        <v>22134.82</v>
      </c>
      <c r="F28" s="5">
        <f t="shared" si="5"/>
        <v>21936.78</v>
      </c>
      <c r="G28" s="5">
        <f t="shared" si="5"/>
        <v>24087.59</v>
      </c>
      <c r="H28" s="5">
        <f t="shared" si="5"/>
        <v>21936.78</v>
      </c>
      <c r="I28" s="5">
        <f t="shared" si="5"/>
        <v>41938.43</v>
      </c>
      <c r="J28" s="5">
        <f t="shared" si="5"/>
        <v>44104.19</v>
      </c>
      <c r="K28" s="5">
        <f t="shared" si="5"/>
        <v>43142.46</v>
      </c>
      <c r="L28" s="5">
        <f t="shared" si="5"/>
        <v>41714.46</v>
      </c>
      <c r="M28" s="5">
        <f t="shared" si="5"/>
        <v>40873.82</v>
      </c>
      <c r="N28" s="5">
        <f>SUM(B28:M28)</f>
        <v>381499.45</v>
      </c>
    </row>
    <row r="29" spans="1:14" ht="11.45" customHeight="1" thickBot="1" x14ac:dyDescent="0.25">
      <c r="A29" s="10" t="s">
        <v>37</v>
      </c>
      <c r="B29" s="8">
        <f>[1]Jan!B29</f>
        <v>21125.86</v>
      </c>
      <c r="C29" s="8">
        <f>[1]Fev!B29</f>
        <v>29698.87</v>
      </c>
      <c r="D29" s="8">
        <f>[1]Mar!B29</f>
        <v>28805.39</v>
      </c>
      <c r="E29" s="8">
        <f>[1]Abr!B29</f>
        <v>22134.82</v>
      </c>
      <c r="F29" s="8">
        <f>[1]Mai!B29</f>
        <v>21936.78</v>
      </c>
      <c r="G29" s="8">
        <f>[1]Jun!B29</f>
        <v>24087.59</v>
      </c>
      <c r="H29" s="8">
        <f>[1]Jul!B29</f>
        <v>21936.78</v>
      </c>
      <c r="I29" s="8">
        <f>[1]Ago!B29</f>
        <v>41938.43</v>
      </c>
      <c r="J29" s="8">
        <f>[1]Set!B29</f>
        <v>44104.19</v>
      </c>
      <c r="K29" s="8">
        <f>[1]Out!B29</f>
        <v>43142.46</v>
      </c>
      <c r="L29" s="8">
        <f>[1]Nov!B29</f>
        <v>41714.46</v>
      </c>
      <c r="M29" s="8">
        <f>[1]Dez!B29</f>
        <v>40873.82</v>
      </c>
      <c r="N29" s="5">
        <f>SUM(B29:M29)</f>
        <v>381499.45</v>
      </c>
    </row>
    <row r="30" spans="1:14" ht="11.45" customHeight="1" thickBot="1" x14ac:dyDescent="0.25">
      <c r="A30" s="10" t="s">
        <v>38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5"/>
    </row>
    <row r="31" spans="1:14" ht="11.45" customHeight="1" thickBot="1" x14ac:dyDescent="0.25">
      <c r="A31" s="11" t="s">
        <v>39</v>
      </c>
      <c r="B31" s="8">
        <f>[1]Jan!B31</f>
        <v>182961.07</v>
      </c>
      <c r="C31" s="8">
        <f>[1]Fev!B31</f>
        <v>184452.29</v>
      </c>
      <c r="D31" s="8">
        <f>[1]Mar!B31</f>
        <v>203603.87</v>
      </c>
      <c r="E31" s="8">
        <f>[1]Abr!B31</f>
        <v>165630.39000000001</v>
      </c>
      <c r="F31" s="8">
        <f>[1]Mai!B31</f>
        <v>193411.56</v>
      </c>
      <c r="G31" s="8">
        <f>[1]Jun!B31</f>
        <v>191584.69</v>
      </c>
      <c r="H31" s="8">
        <f>[1]Jul!B31</f>
        <v>197212.39</v>
      </c>
      <c r="I31" s="8">
        <f>[1]Ago!B31</f>
        <v>269295.81</v>
      </c>
      <c r="J31" s="8">
        <f>[1]Set!B31</f>
        <v>167049.78</v>
      </c>
      <c r="K31" s="8">
        <f>[1]Out!B31</f>
        <v>192897.68</v>
      </c>
      <c r="L31" s="8">
        <f>[1]Nov!B31</f>
        <v>189287.88</v>
      </c>
      <c r="M31" s="8">
        <f>[1]Dez!B31</f>
        <v>177337.09</v>
      </c>
      <c r="N31" s="5">
        <f>SUM(B31:M31)</f>
        <v>2314724.4999999995</v>
      </c>
    </row>
    <row r="32" spans="1:14" ht="11.45" customHeight="1" thickBot="1" x14ac:dyDescent="0.25">
      <c r="A32" s="9" t="s">
        <v>40</v>
      </c>
      <c r="B32" s="5">
        <f t="shared" ref="B32:M32" si="6">SUM(B33:B35)</f>
        <v>485712.38999999996</v>
      </c>
      <c r="C32" s="5">
        <f t="shared" si="6"/>
        <v>327061.71000000002</v>
      </c>
      <c r="D32" s="5">
        <f t="shared" si="6"/>
        <v>587160.96</v>
      </c>
      <c r="E32" s="5">
        <f t="shared" si="6"/>
        <v>584747.89999999991</v>
      </c>
      <c r="F32" s="5">
        <f t="shared" si="6"/>
        <v>347741.01</v>
      </c>
      <c r="G32" s="5">
        <f t="shared" si="6"/>
        <v>553059.01</v>
      </c>
      <c r="H32" s="5">
        <f t="shared" si="6"/>
        <v>469721.23</v>
      </c>
      <c r="I32" s="5">
        <f t="shared" si="6"/>
        <v>491954.32</v>
      </c>
      <c r="J32" s="5">
        <f t="shared" si="6"/>
        <v>300527.07</v>
      </c>
      <c r="K32" s="5">
        <f t="shared" si="6"/>
        <v>416094.74</v>
      </c>
      <c r="L32" s="5">
        <f>SUM(L33:L35)</f>
        <v>480512.75</v>
      </c>
      <c r="M32" s="5">
        <f t="shared" si="6"/>
        <v>345726.94999999995</v>
      </c>
      <c r="N32" s="5">
        <f>SUM(N33:N35)</f>
        <v>5390020.04</v>
      </c>
    </row>
    <row r="33" spans="1:20" ht="11.45" customHeight="1" thickBot="1" x14ac:dyDescent="0.25">
      <c r="A33" s="10" t="s">
        <v>41</v>
      </c>
      <c r="B33" s="8">
        <f>[1]Jan!B33</f>
        <v>435181.66</v>
      </c>
      <c r="C33" s="8">
        <f>[1]Fev!B33</f>
        <v>310935.7</v>
      </c>
      <c r="D33" s="8">
        <f>[1]Mar!B33</f>
        <v>537648.84</v>
      </c>
      <c r="E33" s="8">
        <f>[1]Abr!B33</f>
        <v>568135.07999999996</v>
      </c>
      <c r="F33" s="8">
        <f>[1]Mai!B33</f>
        <v>294801.53000000003</v>
      </c>
      <c r="G33" s="8">
        <f>[1]Jun!B33</f>
        <v>530353.59</v>
      </c>
      <c r="H33" s="8">
        <f>[1]Jul!B33</f>
        <v>424858.5</v>
      </c>
      <c r="I33" s="8">
        <f>[1]Ago!B33</f>
        <v>447701.65</v>
      </c>
      <c r="J33" s="8">
        <f>[1]Set!B33</f>
        <v>261378.87</v>
      </c>
      <c r="K33" s="8">
        <f>[1]Out!B33</f>
        <v>392675.55</v>
      </c>
      <c r="L33" s="8">
        <f>[1]Nov!B33</f>
        <v>452596.47999999998</v>
      </c>
      <c r="M33" s="8">
        <f>[1]Dez!B33</f>
        <v>320386.73</v>
      </c>
      <c r="N33" s="5">
        <f>SUM(B33:M33)</f>
        <v>4976654.18</v>
      </c>
    </row>
    <row r="34" spans="1:20" ht="11.45" customHeight="1" thickBot="1" x14ac:dyDescent="0.25">
      <c r="A34" s="10" t="s">
        <v>42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5"/>
      <c r="R34" s="12"/>
    </row>
    <row r="35" spans="1:20" ht="11.45" customHeight="1" thickBot="1" x14ac:dyDescent="0.25">
      <c r="A35" s="10" t="s">
        <v>43</v>
      </c>
      <c r="B35" s="8">
        <f>[1]Jan!B35</f>
        <v>50530.73</v>
      </c>
      <c r="C35" s="8">
        <f>[1]Fev!B35</f>
        <v>16126.01</v>
      </c>
      <c r="D35" s="8">
        <f>[1]Mar!B35</f>
        <v>49512.12</v>
      </c>
      <c r="E35" s="8">
        <f>[1]Abr!B35</f>
        <v>16612.82</v>
      </c>
      <c r="F35" s="8">
        <f>[1]Mai!B35</f>
        <v>52939.48</v>
      </c>
      <c r="G35" s="8">
        <f>[1]Jun!B35</f>
        <v>22705.42</v>
      </c>
      <c r="H35" s="8">
        <f>[1]Jul!B35</f>
        <v>44862.73</v>
      </c>
      <c r="I35" s="8">
        <f>[1]Ago!B35</f>
        <v>44252.67</v>
      </c>
      <c r="J35" s="8">
        <f>[1]Set!B35</f>
        <v>39148.199999999997</v>
      </c>
      <c r="K35" s="8">
        <f>[1]Out!B35</f>
        <v>23419.19</v>
      </c>
      <c r="L35" s="8">
        <f>[1]Nov!B35</f>
        <v>27916.27</v>
      </c>
      <c r="M35" s="8">
        <f>[1]Dez!B35</f>
        <v>25340.22</v>
      </c>
      <c r="N35" s="5">
        <f t="shared" ref="N35:N47" si="7">SUM(B35:M35)</f>
        <v>413365.8600000001</v>
      </c>
    </row>
    <row r="36" spans="1:20" ht="11.45" customHeight="1" thickBot="1" x14ac:dyDescent="0.25">
      <c r="A36" s="9" t="s">
        <v>44</v>
      </c>
      <c r="B36" s="5">
        <f t="shared" ref="B36:M36" si="8">SUM(B37:B39)</f>
        <v>0</v>
      </c>
      <c r="C36" s="5">
        <f t="shared" si="8"/>
        <v>0</v>
      </c>
      <c r="D36" s="5">
        <f t="shared" si="8"/>
        <v>0</v>
      </c>
      <c r="E36" s="5">
        <f t="shared" si="8"/>
        <v>0</v>
      </c>
      <c r="F36" s="5">
        <f t="shared" si="8"/>
        <v>0</v>
      </c>
      <c r="G36" s="5">
        <f t="shared" si="8"/>
        <v>1537.88</v>
      </c>
      <c r="H36" s="5">
        <f t="shared" si="8"/>
        <v>0</v>
      </c>
      <c r="I36" s="5">
        <f t="shared" si="8"/>
        <v>0</v>
      </c>
      <c r="J36" s="5">
        <f t="shared" si="8"/>
        <v>0</v>
      </c>
      <c r="K36" s="5">
        <f t="shared" si="8"/>
        <v>0</v>
      </c>
      <c r="L36" s="5">
        <f t="shared" si="8"/>
        <v>0</v>
      </c>
      <c r="M36" s="5">
        <f t="shared" si="8"/>
        <v>0</v>
      </c>
      <c r="N36" s="5">
        <f t="shared" si="7"/>
        <v>1537.88</v>
      </c>
    </row>
    <row r="37" spans="1:20" ht="11.45" customHeight="1" thickBot="1" x14ac:dyDescent="0.25">
      <c r="A37" s="10" t="s">
        <v>45</v>
      </c>
      <c r="B37" s="8">
        <f>[1]Jan!B37</f>
        <v>0</v>
      </c>
      <c r="C37" s="8">
        <f>[1]Fev!B37</f>
        <v>0</v>
      </c>
      <c r="D37" s="8">
        <f>[1]Mar!B37</f>
        <v>0</v>
      </c>
      <c r="E37" s="8">
        <f>[1]Abr!B37</f>
        <v>0</v>
      </c>
      <c r="F37" s="8">
        <f>[1]Mai!B37</f>
        <v>0</v>
      </c>
      <c r="G37" s="8">
        <f>[1]Jun!B37</f>
        <v>1537.88</v>
      </c>
      <c r="H37" s="8">
        <f>[1]Jul!B37</f>
        <v>0</v>
      </c>
      <c r="I37" s="8">
        <f>[1]Ago!B37</f>
        <v>0</v>
      </c>
      <c r="J37" s="8">
        <f>[1]Set!B37</f>
        <v>0</v>
      </c>
      <c r="K37" s="8">
        <f>[1]Out!B37</f>
        <v>0</v>
      </c>
      <c r="L37" s="8">
        <f>[1]Nov!B37</f>
        <v>0</v>
      </c>
      <c r="M37" s="8">
        <f>[1]Dez!B37</f>
        <v>0</v>
      </c>
      <c r="N37" s="5">
        <f t="shared" si="7"/>
        <v>1537.88</v>
      </c>
    </row>
    <row r="38" spans="1:20" ht="11.45" customHeight="1" thickBot="1" x14ac:dyDescent="0.25">
      <c r="A38" s="10" t="s">
        <v>46</v>
      </c>
      <c r="B38" s="8">
        <f>[1]Jan!B38</f>
        <v>0</v>
      </c>
      <c r="C38" s="8">
        <f>[1]Fev!B38</f>
        <v>0</v>
      </c>
      <c r="D38" s="8">
        <f>[1]Mar!B38</f>
        <v>0</v>
      </c>
      <c r="E38" s="8">
        <f>[1]Abr!B38</f>
        <v>0</v>
      </c>
      <c r="F38" s="8">
        <f>[1]Mai!B38</f>
        <v>0</v>
      </c>
      <c r="G38" s="8">
        <f>[1]Jun!B38</f>
        <v>0</v>
      </c>
      <c r="H38" s="8">
        <f>[1]Jul!B38</f>
        <v>0</v>
      </c>
      <c r="I38" s="8">
        <f>[1]Ago!B38</f>
        <v>0</v>
      </c>
      <c r="J38" s="8">
        <f>[1]Set!B38</f>
        <v>0</v>
      </c>
      <c r="K38" s="8">
        <f>[1]Out!B38</f>
        <v>0</v>
      </c>
      <c r="L38" s="8">
        <f>[1]Nov!B38</f>
        <v>0</v>
      </c>
      <c r="M38" s="8">
        <f>[1]Dez!B38</f>
        <v>0</v>
      </c>
      <c r="N38" s="5">
        <f t="shared" si="7"/>
        <v>0</v>
      </c>
    </row>
    <row r="39" spans="1:20" ht="11.45" customHeight="1" thickBot="1" x14ac:dyDescent="0.25">
      <c r="A39" s="10" t="s">
        <v>47</v>
      </c>
      <c r="B39" s="8">
        <f>[1]Jan!B39</f>
        <v>0</v>
      </c>
      <c r="C39" s="8">
        <f>[1]Fev!B39</f>
        <v>0</v>
      </c>
      <c r="D39" s="8">
        <f>[1]Mar!B39</f>
        <v>0</v>
      </c>
      <c r="E39" s="8">
        <f>[1]Abr!B39</f>
        <v>0</v>
      </c>
      <c r="F39" s="8">
        <f>[1]Mai!B39</f>
        <v>0</v>
      </c>
      <c r="G39" s="8">
        <f>[1]Jun!B39</f>
        <v>0</v>
      </c>
      <c r="H39" s="8">
        <f>[1]Jul!B39</f>
        <v>0</v>
      </c>
      <c r="I39" s="8">
        <f>[1]Ago!B39</f>
        <v>0</v>
      </c>
      <c r="J39" s="8">
        <f>[1]Set!B39</f>
        <v>0</v>
      </c>
      <c r="K39" s="8">
        <f>[1]Out!B39</f>
        <v>0</v>
      </c>
      <c r="L39" s="8">
        <f>[1]Nov!B39</f>
        <v>0</v>
      </c>
      <c r="M39" s="8">
        <f>[1]Dez!B39</f>
        <v>0</v>
      </c>
      <c r="N39" s="5">
        <f t="shared" si="7"/>
        <v>0</v>
      </c>
    </row>
    <row r="40" spans="1:20" ht="11.45" customHeight="1" thickBot="1" x14ac:dyDescent="0.25">
      <c r="A40" s="11" t="s">
        <v>48</v>
      </c>
      <c r="B40" s="8">
        <f>[1]Jan!B40</f>
        <v>11885.83</v>
      </c>
      <c r="C40" s="8">
        <f>[1]Fev!B40</f>
        <v>12698.84</v>
      </c>
      <c r="D40" s="8">
        <f>[1]Mar!B40</f>
        <v>7817.57</v>
      </c>
      <c r="E40" s="8">
        <f>[1]Abr!B40</f>
        <v>7451.42</v>
      </c>
      <c r="F40" s="8">
        <f>[1]Mai!B40</f>
        <v>8430.68</v>
      </c>
      <c r="G40" s="8">
        <f>[1]Jun!B40</f>
        <v>9167.85</v>
      </c>
      <c r="H40" s="8">
        <f>[1]Jul!B40</f>
        <v>8876.19</v>
      </c>
      <c r="I40" s="8">
        <f>[1]Ago!B40</f>
        <v>12680.56</v>
      </c>
      <c r="J40" s="8">
        <f>[1]Set!B40</f>
        <v>7170.43</v>
      </c>
      <c r="K40" s="8">
        <f>[1]Out!B40</f>
        <v>8158.45</v>
      </c>
      <c r="L40" s="8">
        <f>[1]Nov!B40</f>
        <v>7905.97</v>
      </c>
      <c r="M40" s="8">
        <f>[1]Dez!B40</f>
        <v>6425.96</v>
      </c>
      <c r="N40" s="5">
        <f t="shared" si="7"/>
        <v>108669.75</v>
      </c>
    </row>
    <row r="41" spans="1:20" ht="11.45" customHeight="1" thickBot="1" x14ac:dyDescent="0.25">
      <c r="A41" s="11" t="s">
        <v>49</v>
      </c>
      <c r="B41" s="8">
        <f>[1]Jan!B41</f>
        <v>788.72</v>
      </c>
      <c r="C41" s="8">
        <f>[1]Fev!B41</f>
        <v>788.72</v>
      </c>
      <c r="D41" s="8">
        <f>[1]Mar!B41</f>
        <v>3123.22</v>
      </c>
      <c r="E41" s="8">
        <f>[1]Abr!B41</f>
        <v>788.72</v>
      </c>
      <c r="F41" s="8">
        <f>[1]Mai!B41</f>
        <v>3123.22</v>
      </c>
      <c r="G41" s="8">
        <f>[1]Jun!B41</f>
        <v>788.72</v>
      </c>
      <c r="H41" s="8">
        <f>[1]Jul!B41</f>
        <v>788.72</v>
      </c>
      <c r="I41" s="8">
        <f>[1]Ago!B41</f>
        <v>788.72</v>
      </c>
      <c r="J41" s="8">
        <f>[1]Set!B41</f>
        <v>788.72</v>
      </c>
      <c r="K41" s="8">
        <f>[1]Out!B41</f>
        <v>788.72</v>
      </c>
      <c r="L41" s="8">
        <f>[1]Nov!B41</f>
        <v>788.72</v>
      </c>
      <c r="M41" s="8">
        <f>[1]Dez!B41</f>
        <v>788.72</v>
      </c>
      <c r="N41" s="5">
        <f t="shared" si="7"/>
        <v>14133.639999999996</v>
      </c>
    </row>
    <row r="42" spans="1:20" ht="11.45" customHeight="1" thickBot="1" x14ac:dyDescent="0.25">
      <c r="A42" s="11" t="s">
        <v>50</v>
      </c>
      <c r="B42" s="8">
        <f>[1]Jan!B42</f>
        <v>803.65</v>
      </c>
      <c r="C42" s="8">
        <f>[1]Fev!B42</f>
        <v>903.2</v>
      </c>
      <c r="D42" s="8">
        <f>[1]Mar!B42</f>
        <v>1032.96</v>
      </c>
      <c r="E42" s="8">
        <f>[1]Abr!B42</f>
        <v>768.15</v>
      </c>
      <c r="F42" s="8">
        <f>[1]Mai!B42</f>
        <v>782.4</v>
      </c>
      <c r="G42" s="8">
        <f>[1]Jun!B42</f>
        <v>812.3</v>
      </c>
      <c r="H42" s="8">
        <f>[1]Jul!B42</f>
        <v>823.4</v>
      </c>
      <c r="I42" s="8">
        <f>[1]Ago!B42</f>
        <v>759</v>
      </c>
      <c r="J42" s="8">
        <f>[1]Set!B42</f>
        <v>820.4</v>
      </c>
      <c r="K42" s="8">
        <f>[1]Out!B42</f>
        <v>788</v>
      </c>
      <c r="L42" s="8">
        <f>[1]Nov!B42</f>
        <v>1081.5</v>
      </c>
      <c r="M42" s="8">
        <f>[1]Dez!B42</f>
        <v>1321.4</v>
      </c>
      <c r="N42" s="5">
        <f t="shared" si="7"/>
        <v>10696.359999999999</v>
      </c>
    </row>
    <row r="43" spans="1:20" ht="11.45" customHeight="1" thickBot="1" x14ac:dyDescent="0.25">
      <c r="A43" s="11" t="s">
        <v>51</v>
      </c>
      <c r="B43" s="8"/>
      <c r="C43" s="8"/>
      <c r="D43" s="8"/>
      <c r="E43" s="8"/>
      <c r="F43" s="8"/>
      <c r="G43" s="8"/>
      <c r="H43" s="8">
        <f>[1]Jul!B43</f>
        <v>0</v>
      </c>
      <c r="I43" s="8">
        <f>[1]Ago!B43</f>
        <v>0</v>
      </c>
      <c r="J43" s="8">
        <f>[1]Set!B43</f>
        <v>0</v>
      </c>
      <c r="K43" s="8">
        <f>[1]Out!B43</f>
        <v>0</v>
      </c>
      <c r="L43" s="8">
        <f>[1]Nov!B43</f>
        <v>0</v>
      </c>
      <c r="M43" s="8">
        <f>[1]Dez!B43</f>
        <v>0</v>
      </c>
      <c r="N43" s="5">
        <f t="shared" si="7"/>
        <v>0</v>
      </c>
      <c r="R43" s="13"/>
      <c r="S43" s="14"/>
      <c r="T43" s="13"/>
    </row>
    <row r="44" spans="1:20" ht="11.45" customHeight="1" thickBot="1" x14ac:dyDescent="0.25">
      <c r="A44" s="11" t="s">
        <v>52</v>
      </c>
      <c r="B44" s="8"/>
      <c r="C44" s="8"/>
      <c r="D44" s="8"/>
      <c r="E44" s="8"/>
      <c r="F44" s="8"/>
      <c r="G44" s="8"/>
      <c r="H44" s="8">
        <f>[1]Jul!B44</f>
        <v>0</v>
      </c>
      <c r="I44" s="8">
        <f>[1]Ago!B44</f>
        <v>0</v>
      </c>
      <c r="J44" s="8">
        <f>[1]Set!B44</f>
        <v>0</v>
      </c>
      <c r="K44" s="8">
        <f>[1]Out!B44</f>
        <v>0</v>
      </c>
      <c r="L44" s="8">
        <f>[1]Nov!B44</f>
        <v>0</v>
      </c>
      <c r="M44" s="8">
        <f>[1]Dez!B44</f>
        <v>0</v>
      </c>
      <c r="N44" s="5">
        <f t="shared" si="7"/>
        <v>0</v>
      </c>
      <c r="R44" s="13"/>
      <c r="S44" s="14"/>
      <c r="T44" s="13"/>
    </row>
    <row r="45" spans="1:20" ht="11.45" customHeight="1" thickBot="1" x14ac:dyDescent="0.25">
      <c r="A45" s="11" t="s">
        <v>53</v>
      </c>
      <c r="B45" s="8"/>
      <c r="C45" s="8"/>
      <c r="D45" s="8"/>
      <c r="E45" s="8"/>
      <c r="F45" s="8"/>
      <c r="G45" s="8"/>
      <c r="H45" s="8">
        <f>[1]Jul!B45</f>
        <v>0</v>
      </c>
      <c r="I45" s="8">
        <f>[1]Ago!B45</f>
        <v>0</v>
      </c>
      <c r="J45" s="8">
        <f>[1]Set!B45</f>
        <v>0</v>
      </c>
      <c r="K45" s="8">
        <f>[1]Out!B45</f>
        <v>0</v>
      </c>
      <c r="L45" s="8">
        <f>[1]Nov!B45</f>
        <v>0</v>
      </c>
      <c r="M45" s="8">
        <f>[1]Dez!B45</f>
        <v>0</v>
      </c>
      <c r="N45" s="5">
        <f t="shared" si="7"/>
        <v>0</v>
      </c>
      <c r="R45" s="13"/>
      <c r="S45" s="14"/>
      <c r="T45" s="13"/>
    </row>
    <row r="46" spans="1:20" ht="11.45" customHeight="1" thickBot="1" x14ac:dyDescent="0.25">
      <c r="A46" s="11" t="s">
        <v>54</v>
      </c>
      <c r="B46" s="8">
        <f>[1]Jan!B46</f>
        <v>614599.23</v>
      </c>
      <c r="C46" s="8">
        <f>[1]Fev!B46</f>
        <v>1003046.91</v>
      </c>
      <c r="D46" s="8">
        <f>[1]Mar!B46</f>
        <v>328380.53000000003</v>
      </c>
      <c r="E46" s="8">
        <f>[1]Abr!B46</f>
        <v>975724.88</v>
      </c>
      <c r="F46" s="8">
        <f>[1]Mai!B46</f>
        <v>1002369.99</v>
      </c>
      <c r="G46" s="8">
        <f>[1]Jun!B46</f>
        <v>1827163.86</v>
      </c>
      <c r="H46" s="8">
        <f>[1]Jul!B46</f>
        <v>926707.31</v>
      </c>
      <c r="I46" s="8">
        <f>[1]Ago!B46</f>
        <v>887645.89</v>
      </c>
      <c r="J46" s="8">
        <f>[1]Set!B46</f>
        <v>1024336.72</v>
      </c>
      <c r="K46" s="8">
        <f>[1]Out!B46</f>
        <v>862518.78</v>
      </c>
      <c r="L46" s="8">
        <f>[1]Nov!B46</f>
        <v>1007218.29</v>
      </c>
      <c r="M46" s="8">
        <f>[1]Dez!B46</f>
        <v>943678.11</v>
      </c>
      <c r="N46" s="5">
        <f>SUM(B46:M46)</f>
        <v>11403390.5</v>
      </c>
      <c r="R46" s="13"/>
      <c r="S46" s="14"/>
      <c r="T46" s="13"/>
    </row>
    <row r="47" spans="1:20" ht="11.45" customHeight="1" thickBot="1" x14ac:dyDescent="0.25">
      <c r="A47" s="9" t="s">
        <v>55</v>
      </c>
      <c r="B47" s="5">
        <f t="shared" ref="B47:M47" si="9">B18+B27+B32+B36+B40+B41+B42+B43+B44+B45+B46</f>
        <v>1988130.3599999996</v>
      </c>
      <c r="C47" s="5">
        <f t="shared" si="9"/>
        <v>2137224.73</v>
      </c>
      <c r="D47" s="5">
        <f t="shared" si="9"/>
        <v>1998679.6099999999</v>
      </c>
      <c r="E47" s="5">
        <f t="shared" si="9"/>
        <v>2295911.09</v>
      </c>
      <c r="F47" s="5">
        <f t="shared" si="9"/>
        <v>2124436.9799999995</v>
      </c>
      <c r="G47" s="5">
        <f t="shared" si="9"/>
        <v>3137468.8200000003</v>
      </c>
      <c r="H47" s="5">
        <f t="shared" si="9"/>
        <v>2224250.63</v>
      </c>
      <c r="I47" s="5">
        <f t="shared" si="9"/>
        <v>2307812.7200000002</v>
      </c>
      <c r="J47" s="5">
        <f t="shared" si="9"/>
        <v>2191570.86</v>
      </c>
      <c r="K47" s="5">
        <f t="shared" si="9"/>
        <v>2132308.2299999995</v>
      </c>
      <c r="L47" s="5">
        <f t="shared" si="9"/>
        <v>2475762.2799999998</v>
      </c>
      <c r="M47" s="5">
        <f t="shared" si="9"/>
        <v>2362111.7199999997</v>
      </c>
      <c r="N47" s="5">
        <f t="shared" si="7"/>
        <v>27375668.029999997</v>
      </c>
      <c r="R47" s="13"/>
      <c r="S47" s="14"/>
      <c r="T47" s="13"/>
    </row>
    <row r="48" spans="1:20" ht="11.45" customHeight="1" thickBot="1" x14ac:dyDescent="0.25">
      <c r="A48" s="9" t="s">
        <v>56</v>
      </c>
      <c r="B48" s="5">
        <f t="shared" ref="B48:M48" si="10">B16-B47</f>
        <v>-21794.66999999946</v>
      </c>
      <c r="C48" s="5">
        <f t="shared" si="10"/>
        <v>-86089.929999999935</v>
      </c>
      <c r="D48" s="5">
        <f t="shared" si="10"/>
        <v>112475.87000000011</v>
      </c>
      <c r="E48" s="5">
        <f t="shared" si="10"/>
        <v>-124075.24999999953</v>
      </c>
      <c r="F48" s="5">
        <f t="shared" si="10"/>
        <v>749716.56000000052</v>
      </c>
      <c r="G48" s="5">
        <f t="shared" si="10"/>
        <v>-621762</v>
      </c>
      <c r="H48" s="5">
        <f t="shared" si="10"/>
        <v>590969.87999999989</v>
      </c>
      <c r="I48" s="5">
        <f t="shared" si="10"/>
        <v>102333.53000000026</v>
      </c>
      <c r="J48" s="5">
        <f t="shared" si="10"/>
        <v>219932.11000000034</v>
      </c>
      <c r="K48" s="5">
        <f t="shared" si="10"/>
        <v>465550.00000000047</v>
      </c>
      <c r="L48" s="5">
        <f t="shared" si="10"/>
        <v>-89662.659999999683</v>
      </c>
      <c r="M48" s="5">
        <f t="shared" si="10"/>
        <v>-170872.33999999985</v>
      </c>
      <c r="N48" s="5">
        <f>N16-N47</f>
        <v>1126721.1000000052</v>
      </c>
      <c r="R48" s="13"/>
      <c r="S48" s="14"/>
      <c r="T48" s="13"/>
    </row>
    <row r="49" spans="1:20" ht="11.45" customHeight="1" thickBot="1" x14ac:dyDescent="0.25">
      <c r="A49" s="9" t="s">
        <v>57</v>
      </c>
      <c r="B49" s="5">
        <f t="shared" ref="B49:E49" si="11">B8+B16-B47</f>
        <v>124023.87999999966</v>
      </c>
      <c r="C49" s="5">
        <f t="shared" si="11"/>
        <v>37933.949999999721</v>
      </c>
      <c r="D49" s="5">
        <f t="shared" si="11"/>
        <v>150409.81999999983</v>
      </c>
      <c r="E49" s="5">
        <f t="shared" si="11"/>
        <v>26334.570000000298</v>
      </c>
      <c r="F49" s="5">
        <f>F8+F16-F47</f>
        <v>776051.13000000082</v>
      </c>
      <c r="G49" s="5">
        <f>G8+G16-G47</f>
        <v>154289.13000000082</v>
      </c>
      <c r="H49" s="5">
        <f t="shared" ref="H49:M49" si="12">H8+H16-H47</f>
        <v>745259.01000000071</v>
      </c>
      <c r="I49" s="5">
        <f t="shared" si="12"/>
        <v>847592.54000000097</v>
      </c>
      <c r="J49" s="5">
        <f t="shared" si="12"/>
        <v>1067524.6500000013</v>
      </c>
      <c r="K49" s="5">
        <f t="shared" si="12"/>
        <v>1533074.6500000018</v>
      </c>
      <c r="L49" s="5">
        <f t="shared" si="12"/>
        <v>1443411.9900000021</v>
      </c>
      <c r="M49" s="5">
        <f t="shared" si="12"/>
        <v>1272539.6500000022</v>
      </c>
      <c r="N49" s="5"/>
      <c r="R49" s="13"/>
      <c r="S49" s="14"/>
      <c r="T49" s="13"/>
    </row>
    <row r="50" spans="1:20" ht="11.45" customHeight="1" x14ac:dyDescent="0.2">
      <c r="A50" s="15"/>
      <c r="R50" s="13"/>
      <c r="S50" s="14"/>
      <c r="T50" s="13"/>
    </row>
    <row r="51" spans="1:20" ht="11.45" customHeight="1" thickBot="1" x14ac:dyDescent="0.25">
      <c r="A51" s="23" t="s">
        <v>58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</row>
    <row r="52" spans="1:20" ht="11.45" customHeight="1" thickBot="1" x14ac:dyDescent="0.25">
      <c r="A52" s="18"/>
      <c r="B52" s="3" t="str">
        <f t="shared" ref="B52:M52" si="13">B6</f>
        <v>Janeiro</v>
      </c>
      <c r="C52" s="3" t="str">
        <f t="shared" si="13"/>
        <v>Fevereiro</v>
      </c>
      <c r="D52" s="3" t="str">
        <f t="shared" si="13"/>
        <v>Março</v>
      </c>
      <c r="E52" s="3" t="str">
        <f t="shared" si="13"/>
        <v>Abril</v>
      </c>
      <c r="F52" s="3" t="str">
        <f t="shared" si="13"/>
        <v>Maio</v>
      </c>
      <c r="G52" s="3" t="str">
        <f t="shared" si="13"/>
        <v>Junho</v>
      </c>
      <c r="H52" s="3" t="str">
        <f t="shared" si="13"/>
        <v>Julho</v>
      </c>
      <c r="I52" s="3" t="str">
        <f t="shared" si="13"/>
        <v>Agosto</v>
      </c>
      <c r="J52" s="3" t="str">
        <f t="shared" si="13"/>
        <v>Setembro</v>
      </c>
      <c r="K52" s="3" t="str">
        <f t="shared" si="13"/>
        <v>Outubro</v>
      </c>
      <c r="L52" s="3" t="str">
        <f t="shared" si="13"/>
        <v>Novembro</v>
      </c>
      <c r="M52" s="3" t="str">
        <f t="shared" si="13"/>
        <v>Dezembro</v>
      </c>
    </row>
    <row r="53" spans="1:20" ht="11.45" customHeight="1" thickBot="1" x14ac:dyDescent="0.25">
      <c r="A53" s="19"/>
      <c r="B53" s="3" t="s">
        <v>15</v>
      </c>
      <c r="C53" s="3" t="s">
        <v>15</v>
      </c>
      <c r="D53" s="3" t="s">
        <v>15</v>
      </c>
      <c r="E53" s="3" t="s">
        <v>15</v>
      </c>
      <c r="F53" s="3" t="s">
        <v>15</v>
      </c>
      <c r="G53" s="3" t="s">
        <v>15</v>
      </c>
      <c r="H53" s="3" t="s">
        <v>15</v>
      </c>
      <c r="I53" s="3" t="s">
        <v>15</v>
      </c>
      <c r="J53" s="3" t="s">
        <v>15</v>
      </c>
      <c r="K53" s="3" t="s">
        <v>15</v>
      </c>
      <c r="L53" s="3" t="s">
        <v>15</v>
      </c>
      <c r="M53" s="3" t="s">
        <v>15</v>
      </c>
    </row>
    <row r="54" spans="1:20" ht="11.45" customHeight="1" thickBot="1" x14ac:dyDescent="0.25">
      <c r="A54" s="4" t="s">
        <v>59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20" ht="11.45" customHeight="1" thickBot="1" x14ac:dyDescent="0.25">
      <c r="A55" s="4" t="s">
        <v>60</v>
      </c>
      <c r="B55" s="8">
        <f>[1]Jan!B55</f>
        <v>123092.85</v>
      </c>
      <c r="C55" s="8">
        <f>[1]Fev!B55</f>
        <v>37661.85</v>
      </c>
      <c r="D55" s="8">
        <f>[1]Mar!B55</f>
        <v>149730.04</v>
      </c>
      <c r="E55" s="8">
        <f>[1]Abr!B55</f>
        <v>25358.23</v>
      </c>
      <c r="F55" s="8">
        <f>[1]Mai!B55</f>
        <v>775414.79</v>
      </c>
      <c r="G55" s="8">
        <f>[1]Jun!B55</f>
        <v>153441.69</v>
      </c>
      <c r="H55" s="8">
        <f>[1]Jul!B55</f>
        <v>744494.67</v>
      </c>
      <c r="I55" s="8">
        <f>[1]Ago!B55</f>
        <v>846702.54</v>
      </c>
      <c r="J55" s="8">
        <f>[1]Set!B55</f>
        <v>1066819.97</v>
      </c>
      <c r="K55" s="8">
        <f>[1]Out!B55</f>
        <v>1532134.65</v>
      </c>
      <c r="L55" s="8">
        <f>[1]Nov!B55</f>
        <v>1442819.14</v>
      </c>
      <c r="M55" s="8">
        <f>[1]Dez!B55</f>
        <v>1271864.94</v>
      </c>
    </row>
    <row r="56" spans="1:20" ht="11.45" customHeight="1" thickBot="1" x14ac:dyDescent="0.25">
      <c r="A56" s="4" t="s">
        <v>61</v>
      </c>
      <c r="B56" s="8">
        <f>[1]Jan!B56</f>
        <v>931.03</v>
      </c>
      <c r="C56" s="8">
        <f>[1]Fev!B56</f>
        <v>272.10000000000002</v>
      </c>
      <c r="D56" s="8">
        <f>[1]Mar!B56</f>
        <v>679.78</v>
      </c>
      <c r="E56" s="8">
        <f>[1]Abr!B56</f>
        <v>976.34</v>
      </c>
      <c r="F56" s="8">
        <f>[1]Mai!B56</f>
        <v>636.34</v>
      </c>
      <c r="G56" s="8">
        <f>[1]Jun!B56</f>
        <v>847.44</v>
      </c>
      <c r="H56" s="8">
        <f>[1]Jul!B56</f>
        <v>764.34</v>
      </c>
      <c r="I56" s="8">
        <f>[1]Ago!B56</f>
        <v>890</v>
      </c>
      <c r="J56" s="8">
        <f>[1]Set!B56</f>
        <v>704.68</v>
      </c>
      <c r="K56" s="8">
        <f>[1]Out!B56</f>
        <v>940</v>
      </c>
      <c r="L56" s="8">
        <f>[1]Nov!B56</f>
        <v>592.85</v>
      </c>
      <c r="M56" s="8">
        <f>[1]Dez!B56</f>
        <v>674.71</v>
      </c>
    </row>
    <row r="57" spans="1:20" ht="11.45" customHeight="1" thickBot="1" x14ac:dyDescent="0.25">
      <c r="A57" s="9" t="s">
        <v>62</v>
      </c>
      <c r="B57" s="5">
        <f t="shared" ref="B57:C57" si="14">SUM(B54:B56)</f>
        <v>124023.88</v>
      </c>
      <c r="C57" s="5">
        <f t="shared" si="14"/>
        <v>37933.949999999997</v>
      </c>
      <c r="D57" s="5">
        <f t="shared" ref="D57:M57" si="15">SUM(D54:D56)</f>
        <v>150409.82</v>
      </c>
      <c r="E57" s="5">
        <f t="shared" si="15"/>
        <v>26334.57</v>
      </c>
      <c r="F57" s="5">
        <f t="shared" si="15"/>
        <v>776051.13</v>
      </c>
      <c r="G57" s="5">
        <f t="shared" si="15"/>
        <v>154289.13</v>
      </c>
      <c r="H57" s="5">
        <f t="shared" si="15"/>
        <v>745259.01</v>
      </c>
      <c r="I57" s="5">
        <f t="shared" si="15"/>
        <v>847592.54</v>
      </c>
      <c r="J57" s="5">
        <f t="shared" si="15"/>
        <v>1067524.6499999999</v>
      </c>
      <c r="K57" s="5">
        <f t="shared" si="15"/>
        <v>1533074.65</v>
      </c>
      <c r="L57" s="5">
        <f t="shared" si="15"/>
        <v>1443411.99</v>
      </c>
      <c r="M57" s="5">
        <f t="shared" si="15"/>
        <v>1272539.6499999999</v>
      </c>
      <c r="N57" s="12"/>
    </row>
    <row r="58" spans="1:20" ht="11.45" customHeight="1" x14ac:dyDescent="0.2">
      <c r="A58" s="15"/>
    </row>
    <row r="59" spans="1:20" ht="11.45" customHeight="1" thickBot="1" x14ac:dyDescent="0.25">
      <c r="A59" s="16" t="s">
        <v>63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</row>
    <row r="60" spans="1:20" ht="11.45" customHeight="1" thickBot="1" x14ac:dyDescent="0.25">
      <c r="A60" s="18"/>
      <c r="B60" s="3" t="str">
        <f t="shared" ref="B60:M60" si="16">B52</f>
        <v>Janeiro</v>
      </c>
      <c r="C60" s="3" t="str">
        <f t="shared" si="16"/>
        <v>Fevereiro</v>
      </c>
      <c r="D60" s="3" t="str">
        <f t="shared" si="16"/>
        <v>Março</v>
      </c>
      <c r="E60" s="3" t="str">
        <f t="shared" si="16"/>
        <v>Abril</v>
      </c>
      <c r="F60" s="3" t="str">
        <f t="shared" si="16"/>
        <v>Maio</v>
      </c>
      <c r="G60" s="3" t="str">
        <f t="shared" si="16"/>
        <v>Junho</v>
      </c>
      <c r="H60" s="3" t="str">
        <f t="shared" si="16"/>
        <v>Julho</v>
      </c>
      <c r="I60" s="3" t="str">
        <f t="shared" si="16"/>
        <v>Agosto</v>
      </c>
      <c r="J60" s="3" t="str">
        <f t="shared" si="16"/>
        <v>Setembro</v>
      </c>
      <c r="K60" s="3" t="str">
        <f t="shared" si="16"/>
        <v>Outubro</v>
      </c>
      <c r="L60" s="3" t="str">
        <f t="shared" si="16"/>
        <v>Novembro</v>
      </c>
      <c r="M60" s="3" t="str">
        <f t="shared" si="16"/>
        <v>Dezembro</v>
      </c>
    </row>
    <row r="61" spans="1:20" ht="11.45" customHeight="1" thickBot="1" x14ac:dyDescent="0.25">
      <c r="A61" s="19"/>
      <c r="B61" s="3" t="s">
        <v>15</v>
      </c>
      <c r="C61" s="3" t="s">
        <v>15</v>
      </c>
      <c r="D61" s="3" t="s">
        <v>15</v>
      </c>
      <c r="E61" s="3" t="s">
        <v>15</v>
      </c>
      <c r="F61" s="3" t="s">
        <v>15</v>
      </c>
      <c r="G61" s="3" t="s">
        <v>15</v>
      </c>
      <c r="H61" s="3" t="s">
        <v>15</v>
      </c>
      <c r="I61" s="3" t="s">
        <v>15</v>
      </c>
      <c r="J61" s="3" t="s">
        <v>15</v>
      </c>
      <c r="K61" s="3" t="s">
        <v>15</v>
      </c>
      <c r="L61" s="3" t="s">
        <v>15</v>
      </c>
      <c r="M61" s="3" t="s">
        <v>15</v>
      </c>
    </row>
    <row r="62" spans="1:20" ht="11.45" customHeight="1" thickBot="1" x14ac:dyDescent="0.25">
      <c r="A62" s="4" t="s">
        <v>64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</row>
    <row r="63" spans="1:20" ht="11.45" customHeight="1" thickBot="1" x14ac:dyDescent="0.25">
      <c r="A63" s="4" t="s">
        <v>65</v>
      </c>
      <c r="B63" s="8">
        <f>[1]Jan!B63</f>
        <v>124023.88</v>
      </c>
      <c r="C63" s="8">
        <f>[1]Fev!B63</f>
        <v>37933.949999999997</v>
      </c>
      <c r="D63" s="8">
        <f>[1]Mar!B63</f>
        <v>150409.82</v>
      </c>
      <c r="E63" s="8">
        <f>[1]Abr!B63</f>
        <v>26334.57</v>
      </c>
      <c r="F63" s="8">
        <f>[1]Mai!B63</f>
        <v>776051.13</v>
      </c>
      <c r="G63" s="8">
        <f>[1]Jun!B63</f>
        <v>154289.13</v>
      </c>
      <c r="H63" s="8">
        <f>[1]Jul!B63</f>
        <v>745259.01</v>
      </c>
      <c r="I63" s="8">
        <f>[1]Ago!B63</f>
        <v>847592.54</v>
      </c>
      <c r="J63" s="8">
        <f>[1]Set!B63</f>
        <v>1067524.6499999999</v>
      </c>
      <c r="K63" s="8">
        <f>[1]Out!B63</f>
        <v>1533074.65</v>
      </c>
      <c r="L63" s="8">
        <f>[1]Nov!B63</f>
        <v>1443411.99</v>
      </c>
      <c r="M63" s="8">
        <f>[1]Dez!B63</f>
        <v>1272539.6499999999</v>
      </c>
      <c r="N63" s="12"/>
      <c r="P63" s="17"/>
    </row>
    <row r="64" spans="1:20" ht="11.45" customHeight="1" thickBot="1" x14ac:dyDescent="0.25">
      <c r="A64" s="9" t="s">
        <v>62</v>
      </c>
      <c r="B64" s="5">
        <f t="shared" ref="B64:M64" si="17">SUM(B62:B63)</f>
        <v>124023.88</v>
      </c>
      <c r="C64" s="5">
        <f t="shared" si="17"/>
        <v>37933.949999999997</v>
      </c>
      <c r="D64" s="5">
        <f t="shared" si="17"/>
        <v>150409.82</v>
      </c>
      <c r="E64" s="5">
        <f t="shared" si="17"/>
        <v>26334.57</v>
      </c>
      <c r="F64" s="5">
        <f t="shared" si="17"/>
        <v>776051.13</v>
      </c>
      <c r="G64" s="5">
        <f t="shared" si="17"/>
        <v>154289.13</v>
      </c>
      <c r="H64" s="5">
        <f t="shared" si="17"/>
        <v>745259.01</v>
      </c>
      <c r="I64" s="5">
        <f t="shared" si="17"/>
        <v>847592.54</v>
      </c>
      <c r="J64" s="5">
        <f t="shared" si="17"/>
        <v>1067524.6499999999</v>
      </c>
      <c r="K64" s="5">
        <f t="shared" si="17"/>
        <v>1533074.65</v>
      </c>
      <c r="L64" s="5">
        <f t="shared" si="17"/>
        <v>1443411.99</v>
      </c>
      <c r="M64" s="5">
        <f t="shared" si="17"/>
        <v>1272539.6499999999</v>
      </c>
      <c r="N64" s="12"/>
      <c r="P64" s="17"/>
    </row>
    <row r="65" spans="1:16" ht="11.45" customHeight="1" x14ac:dyDescent="0.2">
      <c r="A65" s="15"/>
      <c r="P65" s="12"/>
    </row>
  </sheetData>
  <mergeCells count="8">
    <mergeCell ref="A52:A53"/>
    <mergeCell ref="A60:A61"/>
    <mergeCell ref="A1:P1"/>
    <mergeCell ref="A2:P2"/>
    <mergeCell ref="A3:P3"/>
    <mergeCell ref="A6:A7"/>
    <mergeCell ref="O6:O7"/>
    <mergeCell ref="A51:P51"/>
  </mergeCells>
  <pageMargins left="0.511811024" right="0.511811024" top="0.78740157499999996" bottom="0.78740157499999996" header="0.31496062000000002" footer="0.31496062000000002"/>
  <pageSetup paperSize="0" scale="36" orientation="portrait" verticalDpi="0" r:id="rId1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Bianca Santana Ramos</dc:creator>
  <cp:lastModifiedBy>Isabel Cristina P Siqueira</cp:lastModifiedBy>
  <dcterms:created xsi:type="dcterms:W3CDTF">2025-10-13T12:44:37Z</dcterms:created>
  <dcterms:modified xsi:type="dcterms:W3CDTF">2025-10-13T14:19:32Z</dcterms:modified>
</cp:coreProperties>
</file>