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Y:\2025\Fluxo de Caixa\Fluxo de Caixa 2022\"/>
    </mc:Choice>
  </mc:AlternateContent>
  <xr:revisionPtr revIDLastSave="0" documentId="14_{1A1C5FB6-80ED-46AC-BB63-0CAF766D136E}" xr6:coauthVersionLast="47" xr6:coauthVersionMax="47" xr10:uidLastSave="{00000000-0000-0000-0000-000000000000}"/>
  <bookViews>
    <workbookView xWindow="-120" yWindow="-120" windowWidth="20730" windowHeight="11040" xr2:uid="{161DB745-7E6C-4AE0-A17A-17F6F8B23913}"/>
  </bookViews>
  <sheets>
    <sheet name="Planilh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3" i="1" l="1"/>
  <c r="M64" i="1" s="1"/>
  <c r="L63" i="1"/>
  <c r="L64" i="1" s="1"/>
  <c r="K63" i="1"/>
  <c r="K64" i="1" s="1"/>
  <c r="J63" i="1"/>
  <c r="J64" i="1" s="1"/>
  <c r="I63" i="1"/>
  <c r="I64" i="1" s="1"/>
  <c r="H63" i="1"/>
  <c r="H64" i="1" s="1"/>
  <c r="G63" i="1"/>
  <c r="G64" i="1" s="1"/>
  <c r="F63" i="1"/>
  <c r="F64" i="1" s="1"/>
  <c r="E63" i="1"/>
  <c r="E64" i="1" s="1"/>
  <c r="D63" i="1"/>
  <c r="D64" i="1" s="1"/>
  <c r="C63" i="1"/>
  <c r="C64" i="1" s="1"/>
  <c r="B63" i="1"/>
  <c r="B64" i="1" s="1"/>
  <c r="M56" i="1"/>
  <c r="L56" i="1"/>
  <c r="K56" i="1"/>
  <c r="J56" i="1"/>
  <c r="I56" i="1"/>
  <c r="H56" i="1"/>
  <c r="G56" i="1"/>
  <c r="F56" i="1"/>
  <c r="E56" i="1"/>
  <c r="D56" i="1"/>
  <c r="C56" i="1"/>
  <c r="B56" i="1"/>
  <c r="M55" i="1"/>
  <c r="M57" i="1" s="1"/>
  <c r="L55" i="1"/>
  <c r="L57" i="1" s="1"/>
  <c r="K55" i="1"/>
  <c r="K57" i="1" s="1"/>
  <c r="J55" i="1"/>
  <c r="J57" i="1" s="1"/>
  <c r="I55" i="1"/>
  <c r="I57" i="1" s="1"/>
  <c r="H55" i="1"/>
  <c r="H57" i="1" s="1"/>
  <c r="G55" i="1"/>
  <c r="G57" i="1" s="1"/>
  <c r="F55" i="1"/>
  <c r="F57" i="1" s="1"/>
  <c r="E55" i="1"/>
  <c r="E57" i="1" s="1"/>
  <c r="D55" i="1"/>
  <c r="D57" i="1" s="1"/>
  <c r="C55" i="1"/>
  <c r="C57" i="1" s="1"/>
  <c r="B55" i="1"/>
  <c r="B57" i="1" s="1"/>
  <c r="M52" i="1"/>
  <c r="M60" i="1" s="1"/>
  <c r="L52" i="1"/>
  <c r="L60" i="1" s="1"/>
  <c r="K52" i="1"/>
  <c r="K60" i="1" s="1"/>
  <c r="J52" i="1"/>
  <c r="J60" i="1" s="1"/>
  <c r="I52" i="1"/>
  <c r="I60" i="1" s="1"/>
  <c r="H52" i="1"/>
  <c r="H60" i="1" s="1"/>
  <c r="G52" i="1"/>
  <c r="G60" i="1" s="1"/>
  <c r="F52" i="1"/>
  <c r="F60" i="1" s="1"/>
  <c r="E52" i="1"/>
  <c r="E60" i="1" s="1"/>
  <c r="D52" i="1"/>
  <c r="D60" i="1" s="1"/>
  <c r="C52" i="1"/>
  <c r="C60" i="1" s="1"/>
  <c r="B52" i="1"/>
  <c r="B60" i="1" s="1"/>
  <c r="M46" i="1"/>
  <c r="L46" i="1"/>
  <c r="K46" i="1"/>
  <c r="J46" i="1"/>
  <c r="I46" i="1"/>
  <c r="H46" i="1"/>
  <c r="G46" i="1"/>
  <c r="F46" i="1"/>
  <c r="E46" i="1"/>
  <c r="D46" i="1"/>
  <c r="C46" i="1"/>
  <c r="B46" i="1"/>
  <c r="M42" i="1"/>
  <c r="L42" i="1"/>
  <c r="K42" i="1"/>
  <c r="J42" i="1"/>
  <c r="I42" i="1"/>
  <c r="H42" i="1"/>
  <c r="G42" i="1"/>
  <c r="F42" i="1"/>
  <c r="E42" i="1"/>
  <c r="D42" i="1"/>
  <c r="C42" i="1"/>
  <c r="B42" i="1"/>
  <c r="M41" i="1"/>
  <c r="L41" i="1"/>
  <c r="K41" i="1"/>
  <c r="J41" i="1"/>
  <c r="I41" i="1"/>
  <c r="H41" i="1"/>
  <c r="G41" i="1"/>
  <c r="F41" i="1"/>
  <c r="E41" i="1"/>
  <c r="D41" i="1"/>
  <c r="C41" i="1"/>
  <c r="B41" i="1"/>
  <c r="M40" i="1"/>
  <c r="L40" i="1"/>
  <c r="K40" i="1"/>
  <c r="J40" i="1"/>
  <c r="I40" i="1"/>
  <c r="H40" i="1"/>
  <c r="G40" i="1"/>
  <c r="F40" i="1"/>
  <c r="E40" i="1"/>
  <c r="D40" i="1"/>
  <c r="C40" i="1"/>
  <c r="B40" i="1"/>
  <c r="M37" i="1"/>
  <c r="L37" i="1"/>
  <c r="L36" i="1" s="1"/>
  <c r="D37" i="1"/>
  <c r="D36" i="1" s="1"/>
  <c r="C37" i="1"/>
  <c r="C36" i="1" s="1"/>
  <c r="B37" i="1"/>
  <c r="B36" i="1" s="1"/>
  <c r="M36" i="1"/>
  <c r="K36" i="1"/>
  <c r="J36" i="1"/>
  <c r="I36" i="1"/>
  <c r="H36" i="1"/>
  <c r="G36" i="1"/>
  <c r="F36" i="1"/>
  <c r="E36" i="1"/>
  <c r="M35" i="1"/>
  <c r="L35" i="1"/>
  <c r="K35" i="1"/>
  <c r="J35" i="1"/>
  <c r="I35" i="1"/>
  <c r="H35" i="1"/>
  <c r="G35" i="1"/>
  <c r="F35" i="1"/>
  <c r="E35" i="1"/>
  <c r="D35" i="1"/>
  <c r="C35" i="1"/>
  <c r="B35" i="1"/>
  <c r="M33" i="1"/>
  <c r="L33" i="1"/>
  <c r="K33" i="1"/>
  <c r="K32" i="1" s="1"/>
  <c r="J33" i="1"/>
  <c r="J32" i="1" s="1"/>
  <c r="I33" i="1"/>
  <c r="I32" i="1" s="1"/>
  <c r="H33" i="1"/>
  <c r="H32" i="1" s="1"/>
  <c r="G33" i="1"/>
  <c r="G32" i="1" s="1"/>
  <c r="F33" i="1"/>
  <c r="E33" i="1"/>
  <c r="E32" i="1" s="1"/>
  <c r="D33" i="1"/>
  <c r="C33" i="1"/>
  <c r="C32" i="1" s="1"/>
  <c r="B33" i="1"/>
  <c r="M32" i="1"/>
  <c r="L32" i="1"/>
  <c r="M31" i="1"/>
  <c r="L31" i="1"/>
  <c r="K31" i="1"/>
  <c r="J31" i="1"/>
  <c r="I31" i="1"/>
  <c r="H31" i="1"/>
  <c r="G31" i="1"/>
  <c r="F31" i="1"/>
  <c r="E31" i="1"/>
  <c r="D31" i="1"/>
  <c r="C31" i="1"/>
  <c r="B31" i="1"/>
  <c r="M29" i="1"/>
  <c r="L29" i="1"/>
  <c r="K29" i="1"/>
  <c r="J29" i="1"/>
  <c r="J28" i="1" s="1"/>
  <c r="J27" i="1" s="1"/>
  <c r="I29" i="1"/>
  <c r="I28" i="1" s="1"/>
  <c r="I27" i="1" s="1"/>
  <c r="H29" i="1"/>
  <c r="H28" i="1" s="1"/>
  <c r="H27" i="1" s="1"/>
  <c r="G29" i="1"/>
  <c r="G28" i="1" s="1"/>
  <c r="F29" i="1"/>
  <c r="F28" i="1" s="1"/>
  <c r="F27" i="1" s="1"/>
  <c r="E29" i="1"/>
  <c r="E28" i="1" s="1"/>
  <c r="E27" i="1" s="1"/>
  <c r="D29" i="1"/>
  <c r="D28" i="1" s="1"/>
  <c r="D27" i="1" s="1"/>
  <c r="C29" i="1"/>
  <c r="B29" i="1"/>
  <c r="M28" i="1"/>
  <c r="L28" i="1"/>
  <c r="L27" i="1" s="1"/>
  <c r="K28" i="1"/>
  <c r="K27" i="1" s="1"/>
  <c r="C28" i="1"/>
  <c r="C27" i="1" s="1"/>
  <c r="M27" i="1"/>
  <c r="B26" i="1"/>
  <c r="N26" i="1" s="1"/>
  <c r="M25" i="1"/>
  <c r="L25" i="1"/>
  <c r="K25" i="1"/>
  <c r="J25" i="1"/>
  <c r="I25" i="1"/>
  <c r="H25" i="1"/>
  <c r="G25" i="1"/>
  <c r="F25" i="1"/>
  <c r="E25" i="1"/>
  <c r="D25" i="1"/>
  <c r="C25" i="1"/>
  <c r="B25" i="1"/>
  <c r="M24" i="1"/>
  <c r="L24" i="1"/>
  <c r="K24" i="1"/>
  <c r="J24" i="1"/>
  <c r="I24" i="1"/>
  <c r="H24" i="1"/>
  <c r="G24" i="1"/>
  <c r="F24" i="1"/>
  <c r="E24" i="1"/>
  <c r="D24" i="1"/>
  <c r="C24" i="1"/>
  <c r="B24" i="1"/>
  <c r="M23" i="1"/>
  <c r="L23" i="1"/>
  <c r="K23" i="1"/>
  <c r="J23" i="1"/>
  <c r="I23" i="1"/>
  <c r="H23" i="1"/>
  <c r="G23" i="1"/>
  <c r="F23" i="1"/>
  <c r="E23" i="1"/>
  <c r="D23" i="1"/>
  <c r="C23" i="1"/>
  <c r="B23" i="1"/>
  <c r="M22" i="1"/>
  <c r="L22" i="1"/>
  <c r="K22" i="1"/>
  <c r="J22" i="1"/>
  <c r="I22" i="1"/>
  <c r="H22" i="1"/>
  <c r="G22" i="1"/>
  <c r="F22" i="1"/>
  <c r="E22" i="1"/>
  <c r="D22" i="1"/>
  <c r="C22" i="1"/>
  <c r="B22" i="1"/>
  <c r="M21" i="1"/>
  <c r="L21" i="1"/>
  <c r="K21" i="1"/>
  <c r="J21" i="1"/>
  <c r="I21" i="1"/>
  <c r="H21" i="1"/>
  <c r="G21" i="1"/>
  <c r="F21" i="1"/>
  <c r="E21" i="1"/>
  <c r="D21" i="1"/>
  <c r="C21" i="1"/>
  <c r="B21" i="1"/>
  <c r="M20" i="1"/>
  <c r="L20" i="1"/>
  <c r="K20" i="1"/>
  <c r="J20" i="1"/>
  <c r="I20" i="1"/>
  <c r="H20" i="1"/>
  <c r="G20" i="1"/>
  <c r="F20" i="1"/>
  <c r="E20" i="1"/>
  <c r="D20" i="1"/>
  <c r="C20" i="1"/>
  <c r="B20" i="1"/>
  <c r="M19" i="1"/>
  <c r="M18" i="1" s="1"/>
  <c r="L19" i="1"/>
  <c r="L18" i="1" s="1"/>
  <c r="K19" i="1"/>
  <c r="J19" i="1"/>
  <c r="J18" i="1" s="1"/>
  <c r="J47" i="1" s="1"/>
  <c r="I19" i="1"/>
  <c r="I18" i="1" s="1"/>
  <c r="H19" i="1"/>
  <c r="G19" i="1"/>
  <c r="G18" i="1" s="1"/>
  <c r="F19" i="1"/>
  <c r="E19" i="1"/>
  <c r="D19" i="1"/>
  <c r="D18" i="1" s="1"/>
  <c r="C19" i="1"/>
  <c r="B19" i="1"/>
  <c r="K18" i="1"/>
  <c r="H18" i="1"/>
  <c r="M15" i="1"/>
  <c r="E15" i="1"/>
  <c r="D15" i="1"/>
  <c r="C15" i="1"/>
  <c r="M12" i="1"/>
  <c r="L12" i="1"/>
  <c r="K12" i="1"/>
  <c r="J12" i="1"/>
  <c r="I12" i="1"/>
  <c r="H12" i="1"/>
  <c r="G12" i="1"/>
  <c r="F12" i="1"/>
  <c r="E12" i="1"/>
  <c r="D12" i="1"/>
  <c r="C12" i="1"/>
  <c r="B12" i="1"/>
  <c r="M10" i="1"/>
  <c r="M16" i="1" s="1"/>
  <c r="L10" i="1"/>
  <c r="L16" i="1" s="1"/>
  <c r="K10" i="1"/>
  <c r="K16" i="1" s="1"/>
  <c r="J10" i="1"/>
  <c r="J16" i="1" s="1"/>
  <c r="I10" i="1"/>
  <c r="I16" i="1" s="1"/>
  <c r="H10" i="1"/>
  <c r="H16" i="1" s="1"/>
  <c r="G10" i="1"/>
  <c r="G16" i="1" s="1"/>
  <c r="F10" i="1"/>
  <c r="F16" i="1" s="1"/>
  <c r="E10" i="1"/>
  <c r="D10" i="1"/>
  <c r="C10" i="1"/>
  <c r="B10" i="1"/>
  <c r="M8" i="1"/>
  <c r="L8" i="1"/>
  <c r="K8" i="1"/>
  <c r="J8" i="1"/>
  <c r="I8" i="1"/>
  <c r="H8" i="1"/>
  <c r="G8" i="1"/>
  <c r="F8" i="1"/>
  <c r="E8" i="1"/>
  <c r="D8" i="1"/>
  <c r="C8" i="1"/>
  <c r="B8" i="1"/>
  <c r="L47" i="1" l="1"/>
  <c r="M47" i="1"/>
  <c r="N19" i="1"/>
  <c r="N20" i="1"/>
  <c r="N18" i="1" s="1"/>
  <c r="N21" i="1"/>
  <c r="N22" i="1"/>
  <c r="N23" i="1"/>
  <c r="N25" i="1"/>
  <c r="N29" i="1"/>
  <c r="N31" i="1"/>
  <c r="C16" i="1"/>
  <c r="C48" i="1" s="1"/>
  <c r="E16" i="1"/>
  <c r="N40" i="1"/>
  <c r="B18" i="1"/>
  <c r="D32" i="1"/>
  <c r="D47" i="1" s="1"/>
  <c r="N41" i="1"/>
  <c r="J49" i="1"/>
  <c r="N10" i="1"/>
  <c r="J48" i="1"/>
  <c r="N12" i="1"/>
  <c r="N15" i="1"/>
  <c r="C18" i="1"/>
  <c r="C47" i="1" s="1"/>
  <c r="G27" i="1"/>
  <c r="G47" i="1" s="1"/>
  <c r="H47" i="1"/>
  <c r="H48" i="1" s="1"/>
  <c r="N33" i="1"/>
  <c r="N35" i="1"/>
  <c r="F32" i="1"/>
  <c r="F18" i="1"/>
  <c r="L49" i="1"/>
  <c r="D16" i="1"/>
  <c r="I47" i="1"/>
  <c r="I49" i="1" s="1"/>
  <c r="E18" i="1"/>
  <c r="N42" i="1"/>
  <c r="N46" i="1"/>
  <c r="L48" i="1"/>
  <c r="K47" i="1"/>
  <c r="K49" i="1" s="1"/>
  <c r="M49" i="1"/>
  <c r="E47" i="1"/>
  <c r="E48" i="1" s="1"/>
  <c r="M48" i="1"/>
  <c r="I48" i="1"/>
  <c r="K48" i="1"/>
  <c r="N24" i="1"/>
  <c r="B16" i="1"/>
  <c r="B28" i="1"/>
  <c r="N37" i="1"/>
  <c r="N36" i="1" s="1"/>
  <c r="B32" i="1"/>
  <c r="D49" i="1" l="1"/>
  <c r="C49" i="1"/>
  <c r="F47" i="1"/>
  <c r="F48" i="1" s="1"/>
  <c r="G49" i="1"/>
  <c r="G48" i="1"/>
  <c r="E49" i="1"/>
  <c r="H49" i="1"/>
  <c r="F49" i="1"/>
  <c r="N32" i="1"/>
  <c r="D48" i="1"/>
  <c r="N28" i="1"/>
  <c r="N27" i="1" s="1"/>
  <c r="B27" i="1"/>
  <c r="B47" i="1" s="1"/>
  <c r="N47" i="1" s="1"/>
  <c r="N16" i="1"/>
  <c r="B49" i="1" l="1"/>
  <c r="B48" i="1"/>
  <c r="N48" i="1"/>
</calcChain>
</file>

<file path=xl/sharedStrings.xml><?xml version="1.0" encoding="utf-8"?>
<sst xmlns="http://schemas.openxmlformats.org/spreadsheetml/2006/main" count="105" uniqueCount="68">
  <si>
    <t>Relatório - Demonstrativo do Fluxo de Caixa</t>
  </si>
  <si>
    <t> 616 - Fluxo de Caixa 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</si>
  <si>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</si>
  <si>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</si>
  <si>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</si>
  <si>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</si>
  <si>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</si>
  <si>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</si>
  <si>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</si>
  <si>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</si>
  <si>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</si>
  <si>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</si>
  <si>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</si>
  <si>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</si>
  <si>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</si>
  <si>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Valor</t>
  </si>
  <si>
    <t>Saldo do Mês Anterior</t>
  </si>
  <si>
    <t>RECEITAS</t>
  </si>
  <si>
    <t>Repasse Contrato de Gestão/Convênio/ Termos de Aditamento</t>
  </si>
  <si>
    <t>SUS</t>
  </si>
  <si>
    <t>Receitas Financeiras</t>
  </si>
  <si>
    <t>Receitas Acessórias</t>
  </si>
  <si>
    <t>Doações - Recursos Financeiros</t>
  </si>
  <si>
    <t>Demais Receitas</t>
  </si>
  <si>
    <t>Total de Receitas</t>
  </si>
  <si>
    <t>DESPESAS</t>
  </si>
  <si>
    <t>Pessoal (CLT)</t>
  </si>
  <si>
    <t>Ordenados</t>
  </si>
  <si>
    <t>Benefícios</t>
  </si>
  <si>
    <t>Horas Extras</t>
  </si>
  <si>
    <t>Encargos Sociais</t>
  </si>
  <si>
    <t>Rescisões com Encargos</t>
  </si>
  <si>
    <t>13º</t>
  </si>
  <si>
    <t>Férias</t>
  </si>
  <si>
    <t>Outras Despesas com Pessoal</t>
  </si>
  <si>
    <t>Serviços Terceirizados</t>
  </si>
  <si>
    <t>Assistenciais</t>
  </si>
  <si>
    <t>Pessoa Jurídica</t>
  </si>
  <si>
    <t>Pessoa Física</t>
  </si>
  <si>
    <t>Administrativos</t>
  </si>
  <si>
    <t>Materiais</t>
  </si>
  <si>
    <t>Materiais e Medicamentos</t>
  </si>
  <si>
    <t>Órteses, Próteses e Materiais Especiais</t>
  </si>
  <si>
    <t>Materiais de Consumo</t>
  </si>
  <si>
    <t>Ações Judiciais</t>
  </si>
  <si>
    <t>Trabalhistas</t>
  </si>
  <si>
    <t>Cíveis</t>
  </si>
  <si>
    <t>Outras Ações Judiciais</t>
  </si>
  <si>
    <t>Utilidade Pública</t>
  </si>
  <si>
    <t>Tributárias</t>
  </si>
  <si>
    <t>Financeiras</t>
  </si>
  <si>
    <t>Manutenção Predial</t>
  </si>
  <si>
    <t>Investimentos</t>
  </si>
  <si>
    <t>Ressarcimento por Rateio</t>
  </si>
  <si>
    <t>Outras Despesas</t>
  </si>
  <si>
    <t>Total de Despesas</t>
  </si>
  <si>
    <t>Saldo do mês (Receitas - Despesas)</t>
  </si>
  <si>
    <t>SALDO FINAL (Saldo Anterior + Receitas - Despesas)</t>
  </si>
  <si>
    <t> 617 - Saldo Bancário </t>
  </si>
  <si>
    <t>Conta Corrente</t>
  </si>
  <si>
    <t>Aplicações</t>
  </si>
  <si>
    <t>Espécie / Caixa Pequeno</t>
  </si>
  <si>
    <t>TOTAL</t>
  </si>
  <si>
    <t> 618 - Composição de Saldo </t>
  </si>
  <si>
    <t>Investimento</t>
  </si>
  <si>
    <t>Custeio</t>
  </si>
  <si>
    <t>Relatório - Gestão em Saúde - Data: 11/02/2022 09:52</t>
  </si>
  <si>
    <t>CAC Guarulhos - Período: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</si>
</sst>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ptos Display"/>
      <family val="2"/>
      <scheme val="major"/>
    </font>
    <font>
      <sz val="8"/>
      <color rgb="FF000000"/>
      <name val="Aptos Display"/>
      <family val="2"/>
      <scheme val="major"/>
    </font>
    <font>
      <b/>
      <sz val="8"/>
      <color rgb="FF696969"/>
      <name val="Aptos Display"/>
      <family val="2"/>
      <scheme val="major"/>
    </font>
    <font>
      <b/>
      <sz val="8"/>
      <color theme="1"/>
      <name val="Aptos Display"/>
      <family val="2"/>
      <scheme val="major"/>
    </font>
    <font>
      <sz val="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/>
      <top/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4" fillId="0" borderId="1" xfId="0" applyFont="1" applyBorder="1"/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43" fontId="5" fillId="0" borderId="3" xfId="1" applyFont="1" applyBorder="1" applyAlignment="1">
      <alignment horizontal="right" wrapText="1"/>
    </xf>
    <xf numFmtId="43" fontId="2" fillId="0" borderId="3" xfId="1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43" fontId="2" fillId="0" borderId="3" xfId="1" applyFont="1" applyBorder="1" applyAlignment="1">
      <alignment horizontal="right" wrapText="1"/>
    </xf>
    <xf numFmtId="0" fontId="5" fillId="0" borderId="3" xfId="0" applyFont="1" applyBorder="1" applyAlignment="1">
      <alignment wrapText="1"/>
    </xf>
    <xf numFmtId="0" fontId="2" fillId="0" borderId="3" xfId="0" applyFont="1" applyBorder="1" applyAlignment="1">
      <alignment horizontal="left" wrapText="1" indent="1"/>
    </xf>
    <xf numFmtId="0" fontId="2" fillId="0" borderId="3" xfId="0" applyFont="1" applyBorder="1" applyAlignment="1">
      <alignment horizontal="left" wrapText="1"/>
    </xf>
    <xf numFmtId="43" fontId="2" fillId="0" borderId="0" xfId="0" applyNumberFormat="1" applyFont="1"/>
    <xf numFmtId="0" fontId="6" fillId="0" borderId="0" xfId="0" applyFont="1"/>
    <xf numFmtId="43" fontId="6" fillId="0" borderId="0" xfId="1" applyFont="1"/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vertical="justify" wrapText="1"/>
    </xf>
    <xf numFmtId="43" fontId="2" fillId="0" borderId="3" xfId="1" applyFont="1" applyFill="1" applyBorder="1" applyAlignment="1">
      <alignment horizontal="right" wrapText="1"/>
    </xf>
    <xf numFmtId="0" fontId="2" fillId="0" borderId="2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Ceac\AreaComum\CAC%20GUARULHOS\Departamentos\Contabilidade\Fluxo%20de%20Caixa\2022\12.22%20-%20Dem%20Fluxo%20de%20Caixa%20CAC%20Guarulhos%202022.xlsx" TargetMode="External"/><Relationship Id="rId1" Type="http://schemas.openxmlformats.org/officeDocument/2006/relationships/externalLinkPath" Target="file:///V:\Ceac\AreaComum\CAC%20GUARULHOS\Departamentos\Contabilidade\Fluxo%20de%20Caixa\2022\12.22%20-%20Dem%20Fluxo%20de%20Caixa%20CAC%20Guarulho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"/>
      <sheetName val="Fev"/>
      <sheetName val="Mar"/>
      <sheetName val="Abr"/>
      <sheetName val="Mai"/>
      <sheetName val="Jun"/>
      <sheetName val="Jul"/>
      <sheetName val="Ago"/>
      <sheetName val="Set"/>
      <sheetName val="Out"/>
      <sheetName val="Nov"/>
      <sheetName val="Dez"/>
      <sheetName val="2022"/>
    </sheetNames>
    <sheetDataSet>
      <sheetData sheetId="0">
        <row r="8">
          <cell r="B8">
            <v>985095.19999999972</v>
          </cell>
        </row>
        <row r="10">
          <cell r="B10">
            <v>2172894.65</v>
          </cell>
        </row>
        <row r="12">
          <cell r="B12">
            <v>4882.07</v>
          </cell>
        </row>
        <row r="19">
          <cell r="B19">
            <v>257109.56</v>
          </cell>
        </row>
        <row r="20">
          <cell r="B20">
            <v>97936.47</v>
          </cell>
        </row>
        <row r="21">
          <cell r="B21">
            <v>44893.57</v>
          </cell>
        </row>
        <row r="22">
          <cell r="B22">
            <v>136773.78</v>
          </cell>
        </row>
        <row r="23">
          <cell r="B23">
            <v>261.72000000000003</v>
          </cell>
        </row>
        <row r="24">
          <cell r="B24">
            <v>1968.73</v>
          </cell>
        </row>
        <row r="25">
          <cell r="B25">
            <v>58897.33</v>
          </cell>
        </row>
        <row r="26">
          <cell r="B26"/>
        </row>
        <row r="29">
          <cell r="B29">
            <v>26586.29</v>
          </cell>
        </row>
        <row r="31">
          <cell r="B31">
            <v>168973.29</v>
          </cell>
        </row>
        <row r="33">
          <cell r="B33">
            <v>413450.32</v>
          </cell>
        </row>
        <row r="35">
          <cell r="B35">
            <v>23249.68</v>
          </cell>
        </row>
        <row r="37">
          <cell r="B37">
            <v>1500</v>
          </cell>
        </row>
        <row r="40">
          <cell r="B40">
            <v>12140.37</v>
          </cell>
        </row>
        <row r="41">
          <cell r="B41"/>
        </row>
        <row r="42">
          <cell r="B42">
            <v>849.2</v>
          </cell>
        </row>
        <row r="46">
          <cell r="B46">
            <v>1490251.14</v>
          </cell>
        </row>
        <row r="55">
          <cell r="B55">
            <v>427072.92</v>
          </cell>
        </row>
        <row r="56">
          <cell r="B56">
            <v>957.55</v>
          </cell>
        </row>
        <row r="63">
          <cell r="B63">
            <v>428030.47</v>
          </cell>
        </row>
      </sheetData>
      <sheetData sheetId="1">
        <row r="8">
          <cell r="B8">
            <v>428030.46999999927</v>
          </cell>
        </row>
        <row r="10">
          <cell r="B10">
            <v>1925958.59</v>
          </cell>
        </row>
        <row r="12">
          <cell r="B12">
            <v>2870.21</v>
          </cell>
        </row>
        <row r="15">
          <cell r="B15"/>
        </row>
        <row r="19">
          <cell r="B19">
            <v>250576.34</v>
          </cell>
        </row>
        <row r="20">
          <cell r="B20">
            <v>92653.43</v>
          </cell>
        </row>
        <row r="21">
          <cell r="B21">
            <v>30477.889999999996</v>
          </cell>
        </row>
        <row r="22">
          <cell r="B22">
            <v>89593.79</v>
          </cell>
        </row>
        <row r="23">
          <cell r="B23">
            <v>0</v>
          </cell>
        </row>
        <row r="24">
          <cell r="B24">
            <v>9.86</v>
          </cell>
        </row>
        <row r="25">
          <cell r="B25">
            <v>56300.079999999994</v>
          </cell>
        </row>
        <row r="29">
          <cell r="B29">
            <v>20502.27</v>
          </cell>
        </row>
        <row r="31">
          <cell r="B31">
            <v>161441.76999999999</v>
          </cell>
        </row>
        <row r="33">
          <cell r="B33">
            <v>303129.11</v>
          </cell>
        </row>
        <row r="35">
          <cell r="B35">
            <v>6305.77</v>
          </cell>
        </row>
        <row r="37">
          <cell r="B37">
            <v>1500.01</v>
          </cell>
        </row>
        <row r="40">
          <cell r="B40">
            <v>12548.1</v>
          </cell>
        </row>
        <row r="41">
          <cell r="B41">
            <v>11918.92</v>
          </cell>
        </row>
        <row r="42">
          <cell r="B42">
            <v>838.4</v>
          </cell>
        </row>
        <row r="46">
          <cell r="B46">
            <v>368029.2</v>
          </cell>
        </row>
        <row r="55">
          <cell r="B55">
            <v>950171.52</v>
          </cell>
        </row>
        <row r="56">
          <cell r="B56">
            <v>862.81</v>
          </cell>
        </row>
        <row r="63">
          <cell r="B63">
            <v>951034.33000000007</v>
          </cell>
        </row>
      </sheetData>
      <sheetData sheetId="2">
        <row r="8">
          <cell r="B8">
            <v>951034.32999999961</v>
          </cell>
        </row>
        <row r="10">
          <cell r="B10">
            <v>1867276.12</v>
          </cell>
        </row>
        <row r="12">
          <cell r="B12">
            <v>8254.2800000000007</v>
          </cell>
        </row>
        <row r="15">
          <cell r="B15"/>
        </row>
        <row r="19">
          <cell r="B19">
            <v>255452.12999999998</v>
          </cell>
        </row>
        <row r="20">
          <cell r="B20">
            <v>94926.56</v>
          </cell>
        </row>
        <row r="21">
          <cell r="B21">
            <v>36602.730000000003</v>
          </cell>
        </row>
        <row r="22">
          <cell r="B22">
            <v>84233.61</v>
          </cell>
        </row>
        <row r="23">
          <cell r="B23">
            <v>4954</v>
          </cell>
        </row>
        <row r="24">
          <cell r="B24">
            <v>12.83</v>
          </cell>
        </row>
        <row r="25">
          <cell r="B25">
            <v>70371.98000000001</v>
          </cell>
        </row>
        <row r="29">
          <cell r="B29">
            <v>25273.89</v>
          </cell>
        </row>
        <row r="31">
          <cell r="B31">
            <v>198601.03</v>
          </cell>
        </row>
        <row r="33">
          <cell r="B33">
            <v>287684.96000000002</v>
          </cell>
        </row>
        <row r="35">
          <cell r="B35">
            <v>20207.82</v>
          </cell>
        </row>
        <row r="37">
          <cell r="B37">
            <v>1500.01</v>
          </cell>
        </row>
        <row r="40">
          <cell r="B40">
            <v>13482.53</v>
          </cell>
        </row>
        <row r="41">
          <cell r="B41">
            <v>2215.1999999999998</v>
          </cell>
        </row>
        <row r="42">
          <cell r="B42">
            <v>852.5</v>
          </cell>
        </row>
        <row r="46">
          <cell r="B46">
            <v>1333849.8500000001</v>
          </cell>
        </row>
        <row r="55">
          <cell r="B55">
            <v>395509.43</v>
          </cell>
        </row>
        <row r="56">
          <cell r="B56">
            <v>833.67</v>
          </cell>
        </row>
        <row r="63">
          <cell r="B63">
            <v>396343.1</v>
          </cell>
        </row>
      </sheetData>
      <sheetData sheetId="3">
        <row r="8">
          <cell r="B8">
            <v>396343.09999999963</v>
          </cell>
        </row>
        <row r="10">
          <cell r="B10">
            <v>1693343.02</v>
          </cell>
        </row>
        <row r="12">
          <cell r="B12">
            <v>680.78</v>
          </cell>
        </row>
        <row r="15">
          <cell r="B15"/>
        </row>
        <row r="19">
          <cell r="B19">
            <v>245592</v>
          </cell>
        </row>
        <row r="20">
          <cell r="B20">
            <v>95087.24</v>
          </cell>
        </row>
        <row r="21">
          <cell r="B21">
            <v>12087.720000000001</v>
          </cell>
        </row>
        <row r="22">
          <cell r="B22">
            <v>83658.28</v>
          </cell>
        </row>
        <row r="23">
          <cell r="B23">
            <v>15863.47</v>
          </cell>
        </row>
        <row r="24">
          <cell r="B24">
            <v>53.33</v>
          </cell>
        </row>
        <row r="25">
          <cell r="B25">
            <v>43314.23</v>
          </cell>
        </row>
        <row r="29">
          <cell r="B29">
            <v>13353</v>
          </cell>
        </row>
        <row r="31">
          <cell r="B31">
            <v>187763.85</v>
          </cell>
        </row>
        <row r="33">
          <cell r="B33">
            <v>285884.53999999998</v>
          </cell>
        </row>
        <row r="35">
          <cell r="B35">
            <v>59301.08</v>
          </cell>
        </row>
        <row r="40">
          <cell r="B40">
            <v>13372.09</v>
          </cell>
        </row>
        <row r="41">
          <cell r="B41"/>
        </row>
        <row r="42">
          <cell r="B42">
            <v>880.75</v>
          </cell>
        </row>
        <row r="46">
          <cell r="B46">
            <v>701150.16</v>
          </cell>
        </row>
        <row r="55">
          <cell r="B55">
            <v>332595.63</v>
          </cell>
        </row>
        <row r="56">
          <cell r="B56">
            <v>409.53</v>
          </cell>
        </row>
        <row r="63">
          <cell r="B63">
            <v>333005.16000000003</v>
          </cell>
        </row>
      </sheetData>
      <sheetData sheetId="4">
        <row r="8">
          <cell r="B8">
            <v>333005.15999999945</v>
          </cell>
        </row>
        <row r="10">
          <cell r="B10">
            <v>1789199.43</v>
          </cell>
        </row>
        <row r="12">
          <cell r="B12">
            <v>654.78</v>
          </cell>
        </row>
        <row r="19">
          <cell r="B19">
            <v>246038.87000000002</v>
          </cell>
        </row>
        <row r="20">
          <cell r="B20">
            <v>97302.59</v>
          </cell>
        </row>
        <row r="21">
          <cell r="B21">
            <v>19252.590000000004</v>
          </cell>
        </row>
        <row r="22">
          <cell r="B22">
            <v>81822.39</v>
          </cell>
        </row>
        <row r="23">
          <cell r="B23"/>
        </row>
        <row r="24">
          <cell r="B24">
            <v>200.32</v>
          </cell>
        </row>
        <row r="25">
          <cell r="B25">
            <v>49270.95</v>
          </cell>
        </row>
        <row r="29">
          <cell r="B29">
            <v>28506.87</v>
          </cell>
        </row>
        <row r="31">
          <cell r="B31">
            <v>193696.22</v>
          </cell>
        </row>
        <row r="33">
          <cell r="B33">
            <v>285496.74</v>
          </cell>
        </row>
        <row r="35">
          <cell r="B35">
            <v>39600.620000000003</v>
          </cell>
        </row>
        <row r="40">
          <cell r="B40">
            <v>12669.81</v>
          </cell>
        </row>
        <row r="41">
          <cell r="B41">
            <v>2758.96</v>
          </cell>
        </row>
        <row r="42">
          <cell r="B42">
            <v>762.3</v>
          </cell>
        </row>
        <row r="46">
          <cell r="B46">
            <v>772613.36</v>
          </cell>
        </row>
        <row r="55">
          <cell r="B55">
            <v>781.6</v>
          </cell>
        </row>
        <row r="56">
          <cell r="B56">
            <v>292085.18</v>
          </cell>
        </row>
        <row r="63">
          <cell r="B63">
            <v>292866.77999999997</v>
          </cell>
        </row>
      </sheetData>
      <sheetData sheetId="5">
        <row r="8">
          <cell r="B8">
            <v>292866.77999999933</v>
          </cell>
        </row>
        <row r="10">
          <cell r="B10">
            <v>1863576.47</v>
          </cell>
        </row>
        <row r="12">
          <cell r="B12">
            <v>675.96</v>
          </cell>
        </row>
        <row r="19">
          <cell r="B19">
            <v>249852.21999999997</v>
          </cell>
        </row>
        <row r="20">
          <cell r="B20">
            <v>95258.2</v>
          </cell>
        </row>
        <row r="21">
          <cell r="B21">
            <v>37477.64</v>
          </cell>
        </row>
        <row r="22">
          <cell r="B22">
            <v>86241.51</v>
          </cell>
        </row>
        <row r="23">
          <cell r="B23"/>
        </row>
        <row r="24">
          <cell r="B24"/>
        </row>
        <row r="25">
          <cell r="B25">
            <v>41235.440000000002</v>
          </cell>
        </row>
        <row r="29">
          <cell r="B29">
            <v>22756.42</v>
          </cell>
        </row>
        <row r="31">
          <cell r="B31">
            <v>201904.68</v>
          </cell>
        </row>
        <row r="33">
          <cell r="B33">
            <v>492314.7</v>
          </cell>
        </row>
        <row r="35">
          <cell r="B35">
            <v>37174.120000000003</v>
          </cell>
        </row>
        <row r="40">
          <cell r="B40">
            <v>11730.16</v>
          </cell>
        </row>
        <row r="41">
          <cell r="B41"/>
        </row>
        <row r="42">
          <cell r="B42">
            <v>778.35</v>
          </cell>
        </row>
        <row r="46">
          <cell r="B46">
            <v>878675.35</v>
          </cell>
        </row>
        <row r="55">
          <cell r="B55">
            <v>825.32</v>
          </cell>
        </row>
        <row r="56">
          <cell r="B56">
            <v>895.1</v>
          </cell>
        </row>
        <row r="63">
          <cell r="B63">
            <v>1720.42</v>
          </cell>
        </row>
      </sheetData>
      <sheetData sheetId="6">
        <row r="8">
          <cell r="B8">
            <v>1720.4199999989942</v>
          </cell>
        </row>
        <row r="10">
          <cell r="B10">
            <v>2226411.4</v>
          </cell>
        </row>
        <row r="12">
          <cell r="B12">
            <v>898.6</v>
          </cell>
        </row>
        <row r="19">
          <cell r="B19">
            <v>272121.36</v>
          </cell>
        </row>
        <row r="20">
          <cell r="B20">
            <v>99497.45</v>
          </cell>
        </row>
        <row r="21">
          <cell r="B21">
            <v>23449.4</v>
          </cell>
        </row>
        <row r="22">
          <cell r="B22">
            <v>94170.89</v>
          </cell>
        </row>
        <row r="23">
          <cell r="B23">
            <v>8072.15</v>
          </cell>
        </row>
        <row r="24">
          <cell r="B24"/>
        </row>
        <row r="25">
          <cell r="B25">
            <v>26659.119999999999</v>
          </cell>
        </row>
        <row r="29">
          <cell r="B29">
            <v>23250.5</v>
          </cell>
        </row>
        <row r="31">
          <cell r="B31">
            <v>191376.87</v>
          </cell>
        </row>
        <row r="33">
          <cell r="B33">
            <v>322808.77</v>
          </cell>
        </row>
        <row r="35">
          <cell r="B35">
            <v>21418.92</v>
          </cell>
        </row>
        <row r="40">
          <cell r="B40">
            <v>10955.2</v>
          </cell>
        </row>
        <row r="41">
          <cell r="B41"/>
        </row>
        <row r="42">
          <cell r="B42">
            <v>766.55</v>
          </cell>
        </row>
        <row r="46">
          <cell r="B46">
            <v>917259.26</v>
          </cell>
        </row>
        <row r="55">
          <cell r="B55">
            <v>216339.44</v>
          </cell>
        </row>
        <row r="56">
          <cell r="B56">
            <v>884.54</v>
          </cell>
        </row>
        <row r="63">
          <cell r="B63">
            <v>217223.98</v>
          </cell>
        </row>
      </sheetData>
      <sheetData sheetId="7">
        <row r="8">
          <cell r="B8">
            <v>217223.97999999905</v>
          </cell>
        </row>
        <row r="10">
          <cell r="B10">
            <v>2094324.58</v>
          </cell>
        </row>
        <row r="12">
          <cell r="B12">
            <v>1450.12</v>
          </cell>
        </row>
        <row r="19">
          <cell r="B19">
            <v>256803.24999999997</v>
          </cell>
        </row>
        <row r="20">
          <cell r="B20">
            <v>96356.33</v>
          </cell>
        </row>
        <row r="21">
          <cell r="B21">
            <v>30193.719999999998</v>
          </cell>
        </row>
        <row r="22">
          <cell r="B22">
            <v>94128.52</v>
          </cell>
        </row>
        <row r="23">
          <cell r="B23">
            <v>4406.49</v>
          </cell>
        </row>
        <row r="24">
          <cell r="B24">
            <v>308.73</v>
          </cell>
        </row>
        <row r="25">
          <cell r="B25">
            <v>35112.620000000003</v>
          </cell>
        </row>
        <row r="29">
          <cell r="B29">
            <v>21145.07</v>
          </cell>
        </row>
        <row r="31">
          <cell r="B31">
            <v>271332.71000000002</v>
          </cell>
        </row>
        <row r="33">
          <cell r="B33">
            <v>493249.43</v>
          </cell>
        </row>
        <row r="35">
          <cell r="B35">
            <v>34241.42</v>
          </cell>
        </row>
        <row r="40">
          <cell r="B40">
            <v>11000.11</v>
          </cell>
        </row>
        <row r="41">
          <cell r="B41"/>
        </row>
        <row r="42">
          <cell r="B42">
            <v>823.77</v>
          </cell>
        </row>
        <row r="46">
          <cell r="B46">
            <v>837339.64</v>
          </cell>
        </row>
        <row r="55">
          <cell r="B55">
            <v>125746.8</v>
          </cell>
        </row>
        <row r="56">
          <cell r="B56">
            <v>810.07</v>
          </cell>
        </row>
        <row r="63">
          <cell r="B63">
            <v>126556.87000000001</v>
          </cell>
        </row>
      </sheetData>
      <sheetData sheetId="8">
        <row r="8">
          <cell r="B8">
            <v>126556.86999999918</v>
          </cell>
        </row>
        <row r="10">
          <cell r="B10">
            <v>2043652.85</v>
          </cell>
        </row>
        <row r="12">
          <cell r="B12">
            <v>763.61</v>
          </cell>
        </row>
        <row r="19">
          <cell r="B19">
            <v>274146.7</v>
          </cell>
        </row>
        <row r="20">
          <cell r="B20">
            <v>98328.52</v>
          </cell>
        </row>
        <row r="21">
          <cell r="B21">
            <v>28071.010000000002</v>
          </cell>
        </row>
        <row r="22">
          <cell r="B22">
            <v>96134.06</v>
          </cell>
        </row>
        <row r="23">
          <cell r="B23">
            <v>85564.66</v>
          </cell>
        </row>
        <row r="24">
          <cell r="B24">
            <v>144.4</v>
          </cell>
        </row>
        <row r="25">
          <cell r="B25">
            <v>23543.85</v>
          </cell>
        </row>
        <row r="29">
          <cell r="B29">
            <v>15976.82</v>
          </cell>
        </row>
        <row r="31">
          <cell r="B31">
            <v>163365.35</v>
          </cell>
        </row>
        <row r="33">
          <cell r="B33">
            <v>259198.11</v>
          </cell>
        </row>
        <row r="35">
          <cell r="B35">
            <v>42662.27</v>
          </cell>
        </row>
        <row r="40">
          <cell r="B40">
            <v>10945.62</v>
          </cell>
        </row>
        <row r="41">
          <cell r="B41"/>
        </row>
        <row r="42">
          <cell r="B42">
            <v>745.85</v>
          </cell>
        </row>
        <row r="46">
          <cell r="B46">
            <v>954977.86</v>
          </cell>
        </row>
        <row r="55">
          <cell r="B55">
            <v>116198.25</v>
          </cell>
        </row>
        <row r="56">
          <cell r="B56">
            <v>970</v>
          </cell>
        </row>
        <row r="63">
          <cell r="B63">
            <v>117168.25</v>
          </cell>
        </row>
      </sheetData>
      <sheetData sheetId="9">
        <row r="8">
          <cell r="B8">
            <v>117168.24999999907</v>
          </cell>
        </row>
        <row r="10">
          <cell r="B10">
            <v>2259057.54</v>
          </cell>
        </row>
        <row r="12">
          <cell r="B12">
            <v>706.47</v>
          </cell>
        </row>
        <row r="19">
          <cell r="B19">
            <v>285577.83999999997</v>
          </cell>
        </row>
        <row r="20">
          <cell r="B20">
            <v>101501.22</v>
          </cell>
        </row>
        <row r="21">
          <cell r="B21">
            <v>7217.84</v>
          </cell>
        </row>
        <row r="22">
          <cell r="B22">
            <v>96005.62</v>
          </cell>
        </row>
        <row r="23">
          <cell r="B23">
            <v>5513.67</v>
          </cell>
        </row>
        <row r="24">
          <cell r="B24">
            <v>1255.1500000000001</v>
          </cell>
        </row>
        <row r="25">
          <cell r="B25">
            <v>15109.44</v>
          </cell>
        </row>
        <row r="29">
          <cell r="B29">
            <v>25533.21</v>
          </cell>
        </row>
        <row r="31">
          <cell r="B31">
            <v>193389.07</v>
          </cell>
        </row>
        <row r="33">
          <cell r="B33">
            <v>373824.67</v>
          </cell>
        </row>
        <row r="35">
          <cell r="B35">
            <v>29117.42</v>
          </cell>
        </row>
        <row r="40">
          <cell r="B40">
            <v>10958.97</v>
          </cell>
        </row>
        <row r="41">
          <cell r="B41"/>
        </row>
        <row r="42">
          <cell r="B42">
            <v>816.85</v>
          </cell>
        </row>
        <row r="46">
          <cell r="B46">
            <v>1002892.9</v>
          </cell>
        </row>
        <row r="55">
          <cell r="B55">
            <v>227263.39</v>
          </cell>
        </row>
        <row r="56">
          <cell r="B56">
            <v>955</v>
          </cell>
        </row>
        <row r="63">
          <cell r="B63">
            <v>228218.39</v>
          </cell>
        </row>
      </sheetData>
      <sheetData sheetId="10">
        <row r="8">
          <cell r="B8">
            <v>228218.3899999992</v>
          </cell>
        </row>
        <row r="10">
          <cell r="B10">
            <v>2250794.3199999998</v>
          </cell>
        </row>
        <row r="12">
          <cell r="B12">
            <v>1380.08</v>
          </cell>
        </row>
        <row r="19">
          <cell r="B19">
            <v>272806.45999999996</v>
          </cell>
        </row>
        <row r="20">
          <cell r="B20">
            <v>71965.98</v>
          </cell>
        </row>
        <row r="21">
          <cell r="B21">
            <v>17917.84</v>
          </cell>
        </row>
        <row r="22">
          <cell r="B22">
            <v>93607.14</v>
          </cell>
        </row>
        <row r="23">
          <cell r="B23">
            <v>1241.1099999999999</v>
          </cell>
        </row>
        <row r="24">
          <cell r="B24">
            <v>122869.57999999999</v>
          </cell>
        </row>
        <row r="25">
          <cell r="B25">
            <v>41495.770000000004</v>
          </cell>
        </row>
        <row r="29">
          <cell r="B29">
            <v>21487.07</v>
          </cell>
        </row>
        <row r="31">
          <cell r="B31">
            <v>180798.24</v>
          </cell>
        </row>
        <row r="33">
          <cell r="B33">
            <v>280994.27</v>
          </cell>
        </row>
        <row r="35">
          <cell r="B35">
            <v>10880.69</v>
          </cell>
        </row>
        <row r="37">
          <cell r="B37"/>
        </row>
        <row r="40">
          <cell r="B40">
            <v>12080.2</v>
          </cell>
        </row>
        <row r="41">
          <cell r="B41"/>
        </row>
        <row r="42">
          <cell r="B42">
            <v>1048.68</v>
          </cell>
        </row>
        <row r="46">
          <cell r="B46">
            <v>877604.75</v>
          </cell>
        </row>
        <row r="55">
          <cell r="B55">
            <v>472674.76</v>
          </cell>
        </row>
        <row r="56">
          <cell r="B56">
            <v>920.25</v>
          </cell>
        </row>
        <row r="63">
          <cell r="B63">
            <v>473595.01</v>
          </cell>
        </row>
      </sheetData>
      <sheetData sheetId="11">
        <row r="8">
          <cell r="B8">
            <v>473595.00999999931</v>
          </cell>
        </row>
        <row r="10">
          <cell r="B10">
            <v>2244014.46</v>
          </cell>
        </row>
        <row r="12">
          <cell r="B12">
            <v>840.57</v>
          </cell>
        </row>
        <row r="15">
          <cell r="B15"/>
        </row>
        <row r="19">
          <cell r="B19">
            <v>276874.32</v>
          </cell>
        </row>
        <row r="20">
          <cell r="B20">
            <v>129370.67</v>
          </cell>
        </row>
        <row r="21">
          <cell r="B21">
            <v>23838.449999999997</v>
          </cell>
        </row>
        <row r="22">
          <cell r="B22">
            <v>105251.26999999999</v>
          </cell>
        </row>
        <row r="23">
          <cell r="B23">
            <v>40593.379999999997</v>
          </cell>
        </row>
        <row r="24">
          <cell r="B24">
            <v>215066.14</v>
          </cell>
        </row>
        <row r="25">
          <cell r="B25">
            <v>92396.849999999991</v>
          </cell>
        </row>
        <row r="29">
          <cell r="B29">
            <v>23268.48</v>
          </cell>
        </row>
        <row r="31">
          <cell r="B31">
            <v>185872.18</v>
          </cell>
        </row>
        <row r="33">
          <cell r="B33">
            <v>496133.69</v>
          </cell>
        </row>
        <row r="35">
          <cell r="B35">
            <v>20753.650000000001</v>
          </cell>
        </row>
        <row r="37">
          <cell r="B37"/>
        </row>
        <row r="40">
          <cell r="B40">
            <v>12639.61</v>
          </cell>
        </row>
        <row r="41">
          <cell r="B41"/>
        </row>
        <row r="42">
          <cell r="B42">
            <v>1221.25</v>
          </cell>
        </row>
        <row r="46">
          <cell r="B46">
            <v>949351.55</v>
          </cell>
        </row>
        <row r="55">
          <cell r="B55">
            <v>145089.04</v>
          </cell>
        </row>
        <row r="56">
          <cell r="B56">
            <v>729.51</v>
          </cell>
        </row>
        <row r="63">
          <cell r="B63">
            <v>145818.55000000002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1956C-2EB3-4FB2-837D-E4171AEF7F81}">
  <dimension ref="A1:R65"/>
  <sheetViews>
    <sheetView showGridLines="0" tabSelected="1" view="pageBreakPreview" zoomScale="90" zoomScaleNormal="100" zoomScaleSheetLayoutView="90" workbookViewId="0">
      <selection activeCell="R42" sqref="R41:R42"/>
    </sheetView>
  </sheetViews>
  <sheetFormatPr defaultRowHeight="11.25" x14ac:dyDescent="0.2"/>
  <cols>
    <col min="1" max="1" width="49.28515625" style="1" bestFit="1" customWidth="1"/>
    <col min="2" max="8" width="14" style="1" bestFit="1" customWidth="1"/>
    <col min="9" max="10" width="14.28515625" style="1" bestFit="1" customWidth="1"/>
    <col min="11" max="11" width="14" style="1" bestFit="1" customWidth="1"/>
    <col min="12" max="13" width="14.28515625" style="1" bestFit="1" customWidth="1"/>
    <col min="14" max="14" width="15.5703125" style="1" bestFit="1" customWidth="1"/>
    <col min="15" max="15" width="3.28515625" style="1" bestFit="1" customWidth="1"/>
    <col min="16" max="16" width="3.7109375" style="1" customWidth="1"/>
    <col min="17" max="18" width="10.85546875" style="1" bestFit="1" customWidth="1"/>
    <col min="19" max="16384" width="9.140625" style="1"/>
  </cols>
  <sheetData>
    <row r="1" spans="1:16" ht="12.95" customHeight="1" x14ac:dyDescent="0.2">
      <c r="A1" s="21" t="s">
        <v>66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ht="12.95" customHeight="1" x14ac:dyDescent="0.2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12.95" customHeight="1" thickBot="1" x14ac:dyDescent="0.25">
      <c r="A3" s="22" t="s">
        <v>67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6" ht="12.95" customHeight="1" thickBot="1" x14ac:dyDescent="0.25">
      <c r="A4" s="2" t="s">
        <v>1</v>
      </c>
    </row>
    <row r="5" spans="1:16" ht="12.95" customHeight="1" thickBot="1" x14ac:dyDescent="0.25"/>
    <row r="6" spans="1:16" ht="12.95" customHeight="1" thickBot="1" x14ac:dyDescent="0.25">
      <c r="A6" s="19"/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3" t="s">
        <v>13</v>
      </c>
      <c r="N6" s="3" t="s">
        <v>14</v>
      </c>
      <c r="O6" s="23"/>
    </row>
    <row r="7" spans="1:16" ht="12.95" customHeight="1" thickBot="1" x14ac:dyDescent="0.25">
      <c r="A7" s="20"/>
      <c r="B7" s="3" t="s">
        <v>15</v>
      </c>
      <c r="C7" s="3" t="s">
        <v>15</v>
      </c>
      <c r="D7" s="3" t="s">
        <v>15</v>
      </c>
      <c r="E7" s="3" t="s">
        <v>15</v>
      </c>
      <c r="F7" s="3" t="s">
        <v>15</v>
      </c>
      <c r="G7" s="3" t="s">
        <v>15</v>
      </c>
      <c r="H7" s="3" t="s">
        <v>15</v>
      </c>
      <c r="I7" s="3" t="s">
        <v>15</v>
      </c>
      <c r="J7" s="3" t="s">
        <v>15</v>
      </c>
      <c r="K7" s="3" t="s">
        <v>15</v>
      </c>
      <c r="L7" s="3" t="s">
        <v>15</v>
      </c>
      <c r="M7" s="3" t="s">
        <v>15</v>
      </c>
      <c r="N7" s="3" t="s">
        <v>15</v>
      </c>
      <c r="O7" s="23"/>
    </row>
    <row r="8" spans="1:16" ht="12.95" customHeight="1" thickBot="1" x14ac:dyDescent="0.25">
      <c r="A8" s="4" t="s">
        <v>16</v>
      </c>
      <c r="B8" s="5">
        <f>[1]Jan!B8</f>
        <v>985095.19999999972</v>
      </c>
      <c r="C8" s="5">
        <f>[1]Fev!B8</f>
        <v>428030.46999999927</v>
      </c>
      <c r="D8" s="5">
        <f>[1]Mar!B8</f>
        <v>951034.32999999961</v>
      </c>
      <c r="E8" s="5">
        <f>[1]Abr!B8</f>
        <v>396343.09999999963</v>
      </c>
      <c r="F8" s="5">
        <f>[1]Mai!B8</f>
        <v>333005.15999999945</v>
      </c>
      <c r="G8" s="5">
        <f>[1]Jun!B8</f>
        <v>292866.77999999933</v>
      </c>
      <c r="H8" s="5">
        <f>[1]Jul!B8</f>
        <v>1720.4199999989942</v>
      </c>
      <c r="I8" s="5">
        <f>[1]Ago!B8</f>
        <v>217223.97999999905</v>
      </c>
      <c r="J8" s="5">
        <f>[1]Set!B8</f>
        <v>126556.86999999918</v>
      </c>
      <c r="K8" s="5">
        <f>[1]Out!B8</f>
        <v>117168.24999999907</v>
      </c>
      <c r="L8" s="5">
        <f>[1]Nov!B8</f>
        <v>228218.3899999992</v>
      </c>
      <c r="M8" s="5">
        <f>[1]Dez!B8</f>
        <v>473595.00999999931</v>
      </c>
      <c r="N8" s="6"/>
    </row>
    <row r="9" spans="1:16" ht="12.95" customHeight="1" thickBot="1" x14ac:dyDescent="0.25">
      <c r="A9" s="7" t="s">
        <v>17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6" ht="12.95" customHeight="1" thickBot="1" x14ac:dyDescent="0.25">
      <c r="A10" s="4" t="s">
        <v>18</v>
      </c>
      <c r="B10" s="8">
        <f>[1]Jan!B10</f>
        <v>2172894.65</v>
      </c>
      <c r="C10" s="8">
        <f>[1]Fev!B10</f>
        <v>1925958.59</v>
      </c>
      <c r="D10" s="8">
        <f>[1]Mar!B10</f>
        <v>1867276.12</v>
      </c>
      <c r="E10" s="8">
        <f>[1]Abr!B10</f>
        <v>1693343.02</v>
      </c>
      <c r="F10" s="8">
        <f>[1]Mai!B10</f>
        <v>1789199.43</v>
      </c>
      <c r="G10" s="8">
        <f>[1]Jun!B10</f>
        <v>1863576.47</v>
      </c>
      <c r="H10" s="8">
        <f>[1]Jul!B10</f>
        <v>2226411.4</v>
      </c>
      <c r="I10" s="8">
        <f>[1]Ago!B10</f>
        <v>2094324.58</v>
      </c>
      <c r="J10" s="8">
        <f>[1]Set!B10</f>
        <v>2043652.85</v>
      </c>
      <c r="K10" s="8">
        <f>[1]Out!B10</f>
        <v>2259057.54</v>
      </c>
      <c r="L10" s="8">
        <f>[1]Nov!B10</f>
        <v>2250794.3199999998</v>
      </c>
      <c r="M10" s="8">
        <f>[1]Dez!B10</f>
        <v>2244014.46</v>
      </c>
      <c r="N10" s="5">
        <f>SUM(B10:M10)</f>
        <v>24430503.430000003</v>
      </c>
    </row>
    <row r="11" spans="1:16" ht="12.95" customHeight="1" thickBot="1" x14ac:dyDescent="0.25">
      <c r="A11" s="4" t="s">
        <v>19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5"/>
    </row>
    <row r="12" spans="1:16" ht="12.95" customHeight="1" thickBot="1" x14ac:dyDescent="0.25">
      <c r="A12" s="4" t="s">
        <v>20</v>
      </c>
      <c r="B12" s="8">
        <f>[1]Jan!B12</f>
        <v>4882.07</v>
      </c>
      <c r="C12" s="8">
        <f>[1]Fev!B12</f>
        <v>2870.21</v>
      </c>
      <c r="D12" s="8">
        <f>[1]Mar!B12</f>
        <v>8254.2800000000007</v>
      </c>
      <c r="E12" s="8">
        <f>[1]Abr!B12</f>
        <v>680.78</v>
      </c>
      <c r="F12" s="8">
        <f>[1]Mai!B12</f>
        <v>654.78</v>
      </c>
      <c r="G12" s="8">
        <f>[1]Jun!B12</f>
        <v>675.96</v>
      </c>
      <c r="H12" s="8">
        <f>[1]Jul!B12</f>
        <v>898.6</v>
      </c>
      <c r="I12" s="8">
        <f>[1]Ago!B12</f>
        <v>1450.12</v>
      </c>
      <c r="J12" s="8">
        <f>[1]Set!B12</f>
        <v>763.61</v>
      </c>
      <c r="K12" s="8">
        <f>[1]Out!B12</f>
        <v>706.47</v>
      </c>
      <c r="L12" s="8">
        <f>[1]Nov!B12</f>
        <v>1380.08</v>
      </c>
      <c r="M12" s="8">
        <f>[1]Dez!B12</f>
        <v>840.57</v>
      </c>
      <c r="N12" s="5">
        <f>SUM(B12:M12)</f>
        <v>24057.53</v>
      </c>
    </row>
    <row r="13" spans="1:16" ht="12.95" customHeight="1" thickBot="1" x14ac:dyDescent="0.25">
      <c r="A13" s="4" t="s">
        <v>21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5"/>
    </row>
    <row r="14" spans="1:16" ht="12.95" customHeight="1" thickBot="1" x14ac:dyDescent="0.25">
      <c r="A14" s="4" t="s">
        <v>22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5"/>
    </row>
    <row r="15" spans="1:16" ht="12.95" customHeight="1" thickBot="1" x14ac:dyDescent="0.25">
      <c r="A15" s="4" t="s">
        <v>23</v>
      </c>
      <c r="B15" s="8"/>
      <c r="C15" s="8">
        <f>[1]Fev!B15</f>
        <v>0</v>
      </c>
      <c r="D15" s="8">
        <f>[1]Mar!B15</f>
        <v>0</v>
      </c>
      <c r="E15" s="8">
        <f>[1]Abr!B15</f>
        <v>0</v>
      </c>
      <c r="F15" s="8"/>
      <c r="G15" s="8"/>
      <c r="H15" s="8"/>
      <c r="I15" s="8"/>
      <c r="J15" s="8"/>
      <c r="K15" s="8"/>
      <c r="L15" s="8"/>
      <c r="M15" s="8">
        <f>[1]Dez!B15</f>
        <v>0</v>
      </c>
      <c r="N15" s="5">
        <f>SUM(B15:M15)</f>
        <v>0</v>
      </c>
    </row>
    <row r="16" spans="1:16" ht="12.95" customHeight="1" thickBot="1" x14ac:dyDescent="0.25">
      <c r="A16" s="9" t="s">
        <v>24</v>
      </c>
      <c r="B16" s="5">
        <f t="shared" ref="B16:M16" si="0">SUM(B10:B15)</f>
        <v>2177776.7199999997</v>
      </c>
      <c r="C16" s="5">
        <f t="shared" si="0"/>
        <v>1928828.8</v>
      </c>
      <c r="D16" s="5">
        <f t="shared" si="0"/>
        <v>1875530.4000000001</v>
      </c>
      <c r="E16" s="5">
        <f t="shared" si="0"/>
        <v>1694023.8</v>
      </c>
      <c r="F16" s="5">
        <f t="shared" si="0"/>
        <v>1789854.21</v>
      </c>
      <c r="G16" s="5">
        <f t="shared" si="0"/>
        <v>1864252.43</v>
      </c>
      <c r="H16" s="5">
        <f t="shared" si="0"/>
        <v>2227310</v>
      </c>
      <c r="I16" s="5">
        <f t="shared" si="0"/>
        <v>2095774.7000000002</v>
      </c>
      <c r="J16" s="5">
        <f t="shared" si="0"/>
        <v>2044416.4600000002</v>
      </c>
      <c r="K16" s="5">
        <f t="shared" si="0"/>
        <v>2259764.0100000002</v>
      </c>
      <c r="L16" s="5">
        <f t="shared" si="0"/>
        <v>2252174.4</v>
      </c>
      <c r="M16" s="5">
        <f t="shared" si="0"/>
        <v>2244855.0299999998</v>
      </c>
      <c r="N16" s="5">
        <f>SUM(B16:M16)</f>
        <v>24454560.960000001</v>
      </c>
    </row>
    <row r="17" spans="1:14" ht="12.95" customHeight="1" thickBot="1" x14ac:dyDescent="0.25">
      <c r="A17" s="7" t="s">
        <v>25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14" ht="12.95" customHeight="1" thickBot="1" x14ac:dyDescent="0.25">
      <c r="A18" s="9" t="s">
        <v>26</v>
      </c>
      <c r="B18" s="5">
        <f t="shared" ref="B18:M18" si="1">SUM(B19:B26)</f>
        <v>597841.15999999992</v>
      </c>
      <c r="C18" s="5">
        <f t="shared" si="1"/>
        <v>519611.39</v>
      </c>
      <c r="D18" s="5">
        <f t="shared" si="1"/>
        <v>546553.84</v>
      </c>
      <c r="E18" s="5">
        <f t="shared" si="1"/>
        <v>495656.26999999996</v>
      </c>
      <c r="F18" s="5">
        <f t="shared" si="1"/>
        <v>493887.71000000008</v>
      </c>
      <c r="G18" s="5">
        <f t="shared" si="1"/>
        <v>510065.01</v>
      </c>
      <c r="H18" s="5">
        <f t="shared" si="1"/>
        <v>523970.37000000005</v>
      </c>
      <c r="I18" s="5">
        <f t="shared" si="1"/>
        <v>517309.65999999992</v>
      </c>
      <c r="J18" s="5">
        <f t="shared" si="1"/>
        <v>605933.20000000007</v>
      </c>
      <c r="K18" s="5">
        <f t="shared" si="1"/>
        <v>512180.77999999997</v>
      </c>
      <c r="L18" s="5">
        <f t="shared" si="1"/>
        <v>621903.88</v>
      </c>
      <c r="M18" s="5">
        <f t="shared" si="1"/>
        <v>883391.08</v>
      </c>
      <c r="N18" s="5">
        <f>SUM(N19:N26)</f>
        <v>6828304.3500000006</v>
      </c>
    </row>
    <row r="19" spans="1:14" ht="12.95" customHeight="1" thickBot="1" x14ac:dyDescent="0.25">
      <c r="A19" s="10" t="s">
        <v>27</v>
      </c>
      <c r="B19" s="8">
        <f>[1]Jan!B19</f>
        <v>257109.56</v>
      </c>
      <c r="C19" s="8">
        <f>[1]Fev!B19</f>
        <v>250576.34</v>
      </c>
      <c r="D19" s="8">
        <f>[1]Mar!B19</f>
        <v>255452.12999999998</v>
      </c>
      <c r="E19" s="8">
        <f>[1]Abr!B19</f>
        <v>245592</v>
      </c>
      <c r="F19" s="8">
        <f>[1]Mai!B19</f>
        <v>246038.87000000002</v>
      </c>
      <c r="G19" s="8">
        <f>[1]Jun!B19</f>
        <v>249852.21999999997</v>
      </c>
      <c r="H19" s="8">
        <f>[1]Jul!B19</f>
        <v>272121.36</v>
      </c>
      <c r="I19" s="8">
        <f>[1]Ago!B19</f>
        <v>256803.24999999997</v>
      </c>
      <c r="J19" s="8">
        <f>[1]Set!B19</f>
        <v>274146.7</v>
      </c>
      <c r="K19" s="8">
        <f>[1]Out!B19</f>
        <v>285577.83999999997</v>
      </c>
      <c r="L19" s="8">
        <f>[1]Nov!B19</f>
        <v>272806.45999999996</v>
      </c>
      <c r="M19" s="8">
        <f>[1]Dez!B19</f>
        <v>276874.32</v>
      </c>
      <c r="N19" s="5">
        <f>SUM(B19:M19)</f>
        <v>3142951.05</v>
      </c>
    </row>
    <row r="20" spans="1:14" ht="12.95" customHeight="1" thickBot="1" x14ac:dyDescent="0.25">
      <c r="A20" s="10" t="s">
        <v>28</v>
      </c>
      <c r="B20" s="8">
        <f>[1]Jan!B20</f>
        <v>97936.47</v>
      </c>
      <c r="C20" s="8">
        <f>[1]Fev!B20</f>
        <v>92653.43</v>
      </c>
      <c r="D20" s="8">
        <f>[1]Mar!B20</f>
        <v>94926.56</v>
      </c>
      <c r="E20" s="8">
        <f>[1]Abr!B20</f>
        <v>95087.24</v>
      </c>
      <c r="F20" s="8">
        <f>[1]Mai!B20</f>
        <v>97302.59</v>
      </c>
      <c r="G20" s="8">
        <f>[1]Jun!B20</f>
        <v>95258.2</v>
      </c>
      <c r="H20" s="8">
        <f>[1]Jul!B20</f>
        <v>99497.45</v>
      </c>
      <c r="I20" s="8">
        <f>[1]Ago!B20</f>
        <v>96356.33</v>
      </c>
      <c r="J20" s="8">
        <f>[1]Set!B20</f>
        <v>98328.52</v>
      </c>
      <c r="K20" s="8">
        <f>[1]Out!B20</f>
        <v>101501.22</v>
      </c>
      <c r="L20" s="8">
        <f>[1]Nov!B20</f>
        <v>71965.98</v>
      </c>
      <c r="M20" s="8">
        <f>[1]Dez!B20</f>
        <v>129370.67</v>
      </c>
      <c r="N20" s="5">
        <f t="shared" ref="N20:N25" si="2">SUM(B20:M20)</f>
        <v>1170184.6599999997</v>
      </c>
    </row>
    <row r="21" spans="1:14" ht="12.95" customHeight="1" thickBot="1" x14ac:dyDescent="0.25">
      <c r="A21" s="10" t="s">
        <v>29</v>
      </c>
      <c r="B21" s="8">
        <f>[1]Jan!B21</f>
        <v>44893.57</v>
      </c>
      <c r="C21" s="8">
        <f>[1]Fev!B21</f>
        <v>30477.889999999996</v>
      </c>
      <c r="D21" s="8">
        <f>[1]Mar!B21</f>
        <v>36602.730000000003</v>
      </c>
      <c r="E21" s="8">
        <f>[1]Abr!B21</f>
        <v>12087.720000000001</v>
      </c>
      <c r="F21" s="8">
        <f>[1]Mai!B21</f>
        <v>19252.590000000004</v>
      </c>
      <c r="G21" s="8">
        <f>[1]Jun!B21</f>
        <v>37477.64</v>
      </c>
      <c r="H21" s="8">
        <f>[1]Jul!B21</f>
        <v>23449.4</v>
      </c>
      <c r="I21" s="8">
        <f>[1]Ago!B21</f>
        <v>30193.719999999998</v>
      </c>
      <c r="J21" s="8">
        <f>[1]Set!B21</f>
        <v>28071.010000000002</v>
      </c>
      <c r="K21" s="8">
        <f>[1]Out!B21</f>
        <v>7217.84</v>
      </c>
      <c r="L21" s="8">
        <f>[1]Nov!B21</f>
        <v>17917.84</v>
      </c>
      <c r="M21" s="8">
        <f>[1]Dez!B21</f>
        <v>23838.449999999997</v>
      </c>
      <c r="N21" s="5">
        <f t="shared" si="2"/>
        <v>311480.40000000008</v>
      </c>
    </row>
    <row r="22" spans="1:14" ht="12.95" customHeight="1" thickBot="1" x14ac:dyDescent="0.25">
      <c r="A22" s="10" t="s">
        <v>30</v>
      </c>
      <c r="B22" s="8">
        <f>[1]Jan!B22</f>
        <v>136773.78</v>
      </c>
      <c r="C22" s="8">
        <f>[1]Fev!B22</f>
        <v>89593.79</v>
      </c>
      <c r="D22" s="8">
        <f>[1]Mar!B22</f>
        <v>84233.61</v>
      </c>
      <c r="E22" s="8">
        <f>[1]Abr!B22</f>
        <v>83658.28</v>
      </c>
      <c r="F22" s="8">
        <f>[1]Mai!B22</f>
        <v>81822.39</v>
      </c>
      <c r="G22" s="8">
        <f>[1]Jun!B22</f>
        <v>86241.51</v>
      </c>
      <c r="H22" s="8">
        <f>[1]Jul!B22</f>
        <v>94170.89</v>
      </c>
      <c r="I22" s="8">
        <f>[1]Ago!B22</f>
        <v>94128.52</v>
      </c>
      <c r="J22" s="8">
        <f>[1]Set!B22</f>
        <v>96134.06</v>
      </c>
      <c r="K22" s="8">
        <f>[1]Out!B22</f>
        <v>96005.62</v>
      </c>
      <c r="L22" s="8">
        <f>[1]Nov!B22</f>
        <v>93607.14</v>
      </c>
      <c r="M22" s="8">
        <f>[1]Dez!B22</f>
        <v>105251.26999999999</v>
      </c>
      <c r="N22" s="5">
        <f t="shared" si="2"/>
        <v>1141620.8600000001</v>
      </c>
    </row>
    <row r="23" spans="1:14" ht="12.95" customHeight="1" thickBot="1" x14ac:dyDescent="0.25">
      <c r="A23" s="10" t="s">
        <v>31</v>
      </c>
      <c r="B23" s="8">
        <f>[1]Jan!B23</f>
        <v>261.72000000000003</v>
      </c>
      <c r="C23" s="8">
        <f>[1]Fev!B23</f>
        <v>0</v>
      </c>
      <c r="D23" s="8">
        <f>[1]Mar!B23</f>
        <v>4954</v>
      </c>
      <c r="E23" s="8">
        <f>[1]Abr!B23</f>
        <v>15863.47</v>
      </c>
      <c r="F23" s="8">
        <f>[1]Mai!B23</f>
        <v>0</v>
      </c>
      <c r="G23" s="8">
        <f>[1]Jun!B23</f>
        <v>0</v>
      </c>
      <c r="H23" s="8">
        <f>[1]Jul!B23</f>
        <v>8072.15</v>
      </c>
      <c r="I23" s="8">
        <f>[1]Ago!B23</f>
        <v>4406.49</v>
      </c>
      <c r="J23" s="8">
        <f>[1]Set!B23</f>
        <v>85564.66</v>
      </c>
      <c r="K23" s="8">
        <f>[1]Out!B23</f>
        <v>5513.67</v>
      </c>
      <c r="L23" s="8">
        <f>[1]Nov!B23</f>
        <v>1241.1099999999999</v>
      </c>
      <c r="M23" s="8">
        <f>[1]Dez!B23</f>
        <v>40593.379999999997</v>
      </c>
      <c r="N23" s="5">
        <f t="shared" si="2"/>
        <v>166470.65</v>
      </c>
    </row>
    <row r="24" spans="1:14" ht="12.95" customHeight="1" thickBot="1" x14ac:dyDescent="0.25">
      <c r="A24" s="10" t="s">
        <v>32</v>
      </c>
      <c r="B24" s="8">
        <f>[1]Jan!B24</f>
        <v>1968.73</v>
      </c>
      <c r="C24" s="8">
        <f>[1]Fev!B24</f>
        <v>9.86</v>
      </c>
      <c r="D24" s="8">
        <f>[1]Mar!B24</f>
        <v>12.83</v>
      </c>
      <c r="E24" s="8">
        <f>[1]Abr!B24</f>
        <v>53.33</v>
      </c>
      <c r="F24" s="8">
        <f>[1]Mai!B24</f>
        <v>200.32</v>
      </c>
      <c r="G24" s="8">
        <f>[1]Jun!B24</f>
        <v>0</v>
      </c>
      <c r="H24" s="8">
        <f>[1]Jul!B24</f>
        <v>0</v>
      </c>
      <c r="I24" s="8">
        <f>[1]Ago!B24</f>
        <v>308.73</v>
      </c>
      <c r="J24" s="8">
        <f>[1]Set!B24</f>
        <v>144.4</v>
      </c>
      <c r="K24" s="18">
        <f>[1]Out!B24</f>
        <v>1255.1500000000001</v>
      </c>
      <c r="L24" s="8">
        <f>[1]Nov!B24</f>
        <v>122869.57999999999</v>
      </c>
      <c r="M24" s="8">
        <f>[1]Dez!B24</f>
        <v>215066.14</v>
      </c>
      <c r="N24" s="5">
        <f t="shared" si="2"/>
        <v>341889.07</v>
      </c>
    </row>
    <row r="25" spans="1:14" ht="12.95" customHeight="1" thickBot="1" x14ac:dyDescent="0.25">
      <c r="A25" s="10" t="s">
        <v>33</v>
      </c>
      <c r="B25" s="8">
        <f>[1]Jan!B25</f>
        <v>58897.33</v>
      </c>
      <c r="C25" s="8">
        <f>[1]Fev!B25</f>
        <v>56300.079999999994</v>
      </c>
      <c r="D25" s="8">
        <f>[1]Mar!B25</f>
        <v>70371.98000000001</v>
      </c>
      <c r="E25" s="8">
        <f>[1]Abr!B25</f>
        <v>43314.23</v>
      </c>
      <c r="F25" s="8">
        <f>[1]Mai!B25</f>
        <v>49270.95</v>
      </c>
      <c r="G25" s="8">
        <f>[1]Jun!B25</f>
        <v>41235.440000000002</v>
      </c>
      <c r="H25" s="8">
        <f>[1]Jul!B25</f>
        <v>26659.119999999999</v>
      </c>
      <c r="I25" s="8">
        <f>[1]Ago!B25</f>
        <v>35112.620000000003</v>
      </c>
      <c r="J25" s="8">
        <f>[1]Set!B25</f>
        <v>23543.85</v>
      </c>
      <c r="K25" s="18">
        <f>[1]Out!B25</f>
        <v>15109.44</v>
      </c>
      <c r="L25" s="8">
        <f>[1]Nov!B25</f>
        <v>41495.770000000004</v>
      </c>
      <c r="M25" s="8">
        <f>[1]Dez!B25</f>
        <v>92396.849999999991</v>
      </c>
      <c r="N25" s="5">
        <f t="shared" si="2"/>
        <v>553707.66</v>
      </c>
    </row>
    <row r="26" spans="1:14" ht="12.95" customHeight="1" thickBot="1" x14ac:dyDescent="0.25">
      <c r="A26" s="10" t="s">
        <v>34</v>
      </c>
      <c r="B26" s="8">
        <f>[1]Jan!B26</f>
        <v>0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5">
        <f>SUM(B26:L26)</f>
        <v>0</v>
      </c>
    </row>
    <row r="27" spans="1:14" ht="12.95" customHeight="1" thickBot="1" x14ac:dyDescent="0.25">
      <c r="A27" s="9" t="s">
        <v>35</v>
      </c>
      <c r="B27" s="5">
        <f t="shared" ref="B27:M27" si="3">B28+B31</f>
        <v>195559.58000000002</v>
      </c>
      <c r="C27" s="5">
        <f t="shared" si="3"/>
        <v>181944.03999999998</v>
      </c>
      <c r="D27" s="5">
        <f t="shared" si="3"/>
        <v>223874.91999999998</v>
      </c>
      <c r="E27" s="5">
        <f t="shared" si="3"/>
        <v>201116.85</v>
      </c>
      <c r="F27" s="5">
        <f t="shared" si="3"/>
        <v>222203.09</v>
      </c>
      <c r="G27" s="5">
        <f t="shared" si="3"/>
        <v>224661.09999999998</v>
      </c>
      <c r="H27" s="5">
        <f t="shared" si="3"/>
        <v>214627.37</v>
      </c>
      <c r="I27" s="5">
        <f t="shared" si="3"/>
        <v>292477.78000000003</v>
      </c>
      <c r="J27" s="5">
        <f t="shared" si="3"/>
        <v>179342.17</v>
      </c>
      <c r="K27" s="5">
        <f t="shared" si="3"/>
        <v>218922.28</v>
      </c>
      <c r="L27" s="5">
        <f t="shared" si="3"/>
        <v>202285.31</v>
      </c>
      <c r="M27" s="5">
        <f t="shared" si="3"/>
        <v>209140.66</v>
      </c>
      <c r="N27" s="5">
        <f>N28+N31</f>
        <v>2566155.1500000004</v>
      </c>
    </row>
    <row r="28" spans="1:14" ht="12.95" customHeight="1" thickBot="1" x14ac:dyDescent="0.25">
      <c r="A28" s="9" t="s">
        <v>36</v>
      </c>
      <c r="B28" s="5">
        <f>SUM(B29:B30)</f>
        <v>26586.29</v>
      </c>
      <c r="C28" s="5">
        <f t="shared" ref="C28:M28" si="4">SUM(C29:C30)</f>
        <v>20502.27</v>
      </c>
      <c r="D28" s="5">
        <f t="shared" si="4"/>
        <v>25273.89</v>
      </c>
      <c r="E28" s="5">
        <f t="shared" si="4"/>
        <v>13353</v>
      </c>
      <c r="F28" s="5">
        <f t="shared" si="4"/>
        <v>28506.87</v>
      </c>
      <c r="G28" s="5">
        <f t="shared" si="4"/>
        <v>22756.42</v>
      </c>
      <c r="H28" s="5">
        <f t="shared" si="4"/>
        <v>23250.5</v>
      </c>
      <c r="I28" s="5">
        <f t="shared" si="4"/>
        <v>21145.07</v>
      </c>
      <c r="J28" s="5">
        <f t="shared" si="4"/>
        <v>15976.82</v>
      </c>
      <c r="K28" s="5">
        <f t="shared" si="4"/>
        <v>25533.21</v>
      </c>
      <c r="L28" s="5">
        <f t="shared" si="4"/>
        <v>21487.07</v>
      </c>
      <c r="M28" s="5">
        <f t="shared" si="4"/>
        <v>23268.48</v>
      </c>
      <c r="N28" s="5">
        <f>SUM(B28:M28)</f>
        <v>267639.89</v>
      </c>
    </row>
    <row r="29" spans="1:14" ht="12.95" customHeight="1" thickBot="1" x14ac:dyDescent="0.25">
      <c r="A29" s="10" t="s">
        <v>37</v>
      </c>
      <c r="B29" s="8">
        <f>[1]Jan!B29</f>
        <v>26586.29</v>
      </c>
      <c r="C29" s="8">
        <f>[1]Fev!B29</f>
        <v>20502.27</v>
      </c>
      <c r="D29" s="8">
        <f>[1]Mar!B29</f>
        <v>25273.89</v>
      </c>
      <c r="E29" s="8">
        <f>[1]Abr!B29</f>
        <v>13353</v>
      </c>
      <c r="F29" s="8">
        <f>[1]Mai!B29</f>
        <v>28506.87</v>
      </c>
      <c r="G29" s="8">
        <f>[1]Jun!B29</f>
        <v>22756.42</v>
      </c>
      <c r="H29" s="8">
        <f>[1]Jul!B29</f>
        <v>23250.5</v>
      </c>
      <c r="I29" s="8">
        <f>[1]Ago!B29</f>
        <v>21145.07</v>
      </c>
      <c r="J29" s="8">
        <f>[1]Set!B29</f>
        <v>15976.82</v>
      </c>
      <c r="K29" s="8">
        <f>[1]Out!B29</f>
        <v>25533.21</v>
      </c>
      <c r="L29" s="8">
        <f>[1]Nov!B29</f>
        <v>21487.07</v>
      </c>
      <c r="M29" s="8">
        <f>[1]Dez!B29</f>
        <v>23268.48</v>
      </c>
      <c r="N29" s="5">
        <f>SUM(B29:M29)</f>
        <v>267639.89</v>
      </c>
    </row>
    <row r="30" spans="1:14" ht="12.95" customHeight="1" thickBot="1" x14ac:dyDescent="0.25">
      <c r="A30" s="10" t="s">
        <v>38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5"/>
    </row>
    <row r="31" spans="1:14" ht="12.95" customHeight="1" thickBot="1" x14ac:dyDescent="0.25">
      <c r="A31" s="11" t="s">
        <v>39</v>
      </c>
      <c r="B31" s="8">
        <f>[1]Jan!B31</f>
        <v>168973.29</v>
      </c>
      <c r="C31" s="8">
        <f>[1]Fev!B31</f>
        <v>161441.76999999999</v>
      </c>
      <c r="D31" s="8">
        <f>[1]Mar!B31</f>
        <v>198601.03</v>
      </c>
      <c r="E31" s="8">
        <f>[1]Abr!B31</f>
        <v>187763.85</v>
      </c>
      <c r="F31" s="8">
        <f>[1]Mai!B31</f>
        <v>193696.22</v>
      </c>
      <c r="G31" s="8">
        <f>[1]Jun!B31</f>
        <v>201904.68</v>
      </c>
      <c r="H31" s="8">
        <f>[1]Jul!B31</f>
        <v>191376.87</v>
      </c>
      <c r="I31" s="8">
        <f>[1]Ago!B31</f>
        <v>271332.71000000002</v>
      </c>
      <c r="J31" s="8">
        <f>[1]Set!B31</f>
        <v>163365.35</v>
      </c>
      <c r="K31" s="8">
        <f>[1]Out!B31</f>
        <v>193389.07</v>
      </c>
      <c r="L31" s="8">
        <f>[1]Nov!B31</f>
        <v>180798.24</v>
      </c>
      <c r="M31" s="8">
        <f>[1]Dez!B31</f>
        <v>185872.18</v>
      </c>
      <c r="N31" s="5">
        <f>SUM(B31:M31)</f>
        <v>2298515.2600000002</v>
      </c>
    </row>
    <row r="32" spans="1:14" ht="12.95" customHeight="1" thickBot="1" x14ac:dyDescent="0.25">
      <c r="A32" s="9" t="s">
        <v>40</v>
      </c>
      <c r="B32" s="5">
        <f t="shared" ref="B32:M32" si="5">SUM(B33:B35)</f>
        <v>436700</v>
      </c>
      <c r="C32" s="5">
        <f t="shared" si="5"/>
        <v>309434.88</v>
      </c>
      <c r="D32" s="5">
        <f t="shared" si="5"/>
        <v>307892.78000000003</v>
      </c>
      <c r="E32" s="5">
        <f t="shared" si="5"/>
        <v>345185.62</v>
      </c>
      <c r="F32" s="5">
        <f t="shared" si="5"/>
        <v>325097.36</v>
      </c>
      <c r="G32" s="5">
        <f t="shared" si="5"/>
        <v>529488.82000000007</v>
      </c>
      <c r="H32" s="5">
        <f t="shared" si="5"/>
        <v>344227.69</v>
      </c>
      <c r="I32" s="5">
        <f t="shared" si="5"/>
        <v>527490.85</v>
      </c>
      <c r="J32" s="5">
        <f t="shared" si="5"/>
        <v>301860.38</v>
      </c>
      <c r="K32" s="5">
        <f t="shared" si="5"/>
        <v>402942.08999999997</v>
      </c>
      <c r="L32" s="5">
        <f t="shared" si="5"/>
        <v>291874.96000000002</v>
      </c>
      <c r="M32" s="5">
        <f t="shared" si="5"/>
        <v>516887.34</v>
      </c>
      <c r="N32" s="5">
        <f>SUM(N33:N35)</f>
        <v>4639082.7699999996</v>
      </c>
    </row>
    <row r="33" spans="1:18" ht="12.95" customHeight="1" thickBot="1" x14ac:dyDescent="0.25">
      <c r="A33" s="10" t="s">
        <v>41</v>
      </c>
      <c r="B33" s="8">
        <f>[1]Jan!B33</f>
        <v>413450.32</v>
      </c>
      <c r="C33" s="8">
        <f>[1]Fev!B33</f>
        <v>303129.11</v>
      </c>
      <c r="D33" s="8">
        <f>[1]Mar!B33</f>
        <v>287684.96000000002</v>
      </c>
      <c r="E33" s="8">
        <f>[1]Abr!B33</f>
        <v>285884.53999999998</v>
      </c>
      <c r="F33" s="8">
        <f>[1]Mai!B33</f>
        <v>285496.74</v>
      </c>
      <c r="G33" s="8">
        <f>[1]Jun!B33</f>
        <v>492314.7</v>
      </c>
      <c r="H33" s="8">
        <f>[1]Jul!B33</f>
        <v>322808.77</v>
      </c>
      <c r="I33" s="8">
        <f>[1]Ago!B33</f>
        <v>493249.43</v>
      </c>
      <c r="J33" s="8">
        <f>[1]Set!B33</f>
        <v>259198.11</v>
      </c>
      <c r="K33" s="8">
        <f>[1]Out!B33</f>
        <v>373824.67</v>
      </c>
      <c r="L33" s="8">
        <f>[1]Nov!B33</f>
        <v>280994.27</v>
      </c>
      <c r="M33" s="8">
        <f>[1]Dez!B33</f>
        <v>496133.69</v>
      </c>
      <c r="N33" s="5">
        <f>SUM(B33:M33)</f>
        <v>4294169.3099999996</v>
      </c>
    </row>
    <row r="34" spans="1:18" ht="12.95" customHeight="1" thickBot="1" x14ac:dyDescent="0.25">
      <c r="A34" s="10" t="s">
        <v>42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5"/>
    </row>
    <row r="35" spans="1:18" ht="12.95" customHeight="1" thickBot="1" x14ac:dyDescent="0.25">
      <c r="A35" s="10" t="s">
        <v>43</v>
      </c>
      <c r="B35" s="8">
        <f>[1]Jan!B35</f>
        <v>23249.68</v>
      </c>
      <c r="C35" s="8">
        <f>[1]Fev!B35</f>
        <v>6305.77</v>
      </c>
      <c r="D35" s="8">
        <f>[1]Mar!B35</f>
        <v>20207.82</v>
      </c>
      <c r="E35" s="8">
        <f>[1]Abr!B35</f>
        <v>59301.08</v>
      </c>
      <c r="F35" s="8">
        <f>[1]Mai!B35</f>
        <v>39600.620000000003</v>
      </c>
      <c r="G35" s="8">
        <f>[1]Jun!B35</f>
        <v>37174.120000000003</v>
      </c>
      <c r="H35" s="8">
        <f>[1]Jul!B35</f>
        <v>21418.92</v>
      </c>
      <c r="I35" s="8">
        <f>[1]Ago!B35</f>
        <v>34241.42</v>
      </c>
      <c r="J35" s="8">
        <f>[1]Set!B35</f>
        <v>42662.27</v>
      </c>
      <c r="K35" s="8">
        <f>[1]Out!B35</f>
        <v>29117.42</v>
      </c>
      <c r="L35" s="8">
        <f>[1]Nov!B35</f>
        <v>10880.69</v>
      </c>
      <c r="M35" s="8">
        <f>[1]Dez!B35</f>
        <v>20753.650000000001</v>
      </c>
      <c r="N35" s="5">
        <f>SUM(B35:M35)</f>
        <v>344913.46</v>
      </c>
    </row>
    <row r="36" spans="1:18" ht="12.95" customHeight="1" thickBot="1" x14ac:dyDescent="0.25">
      <c r="A36" s="9" t="s">
        <v>44</v>
      </c>
      <c r="B36" s="5">
        <f>SUM(B37:B39)</f>
        <v>1500</v>
      </c>
      <c r="C36" s="5">
        <f>SUM(C37:C39)</f>
        <v>1500.01</v>
      </c>
      <c r="D36" s="5">
        <f t="shared" ref="D36:M36" si="6">SUM(D37:D39)</f>
        <v>1500.01</v>
      </c>
      <c r="E36" s="5">
        <f t="shared" si="6"/>
        <v>0</v>
      </c>
      <c r="F36" s="5">
        <f t="shared" si="6"/>
        <v>0</v>
      </c>
      <c r="G36" s="5">
        <f t="shared" si="6"/>
        <v>0</v>
      </c>
      <c r="H36" s="5">
        <f t="shared" si="6"/>
        <v>0</v>
      </c>
      <c r="I36" s="5">
        <f t="shared" si="6"/>
        <v>0</v>
      </c>
      <c r="J36" s="5">
        <f t="shared" si="6"/>
        <v>0</v>
      </c>
      <c r="K36" s="5">
        <f t="shared" si="6"/>
        <v>0</v>
      </c>
      <c r="L36" s="5">
        <f t="shared" si="6"/>
        <v>0</v>
      </c>
      <c r="M36" s="5">
        <f t="shared" si="6"/>
        <v>0</v>
      </c>
      <c r="N36" s="5">
        <f>SUM(N37:N39)</f>
        <v>4500.0200000000004</v>
      </c>
    </row>
    <row r="37" spans="1:18" ht="12.95" customHeight="1" thickBot="1" x14ac:dyDescent="0.25">
      <c r="A37" s="10" t="s">
        <v>45</v>
      </c>
      <c r="B37" s="8">
        <f>[1]Jan!B37</f>
        <v>1500</v>
      </c>
      <c r="C37" s="8">
        <f>[1]Fev!B37</f>
        <v>1500.01</v>
      </c>
      <c r="D37" s="8">
        <f>[1]Mar!B37</f>
        <v>1500.01</v>
      </c>
      <c r="E37" s="8"/>
      <c r="F37" s="8"/>
      <c r="G37" s="8"/>
      <c r="H37" s="8"/>
      <c r="I37" s="8"/>
      <c r="J37" s="8"/>
      <c r="K37" s="8"/>
      <c r="L37" s="8">
        <f>[1]Nov!B37</f>
        <v>0</v>
      </c>
      <c r="M37" s="8">
        <f>[1]Dez!B37</f>
        <v>0</v>
      </c>
      <c r="N37" s="5">
        <f>SUM(B37:M37)</f>
        <v>4500.0200000000004</v>
      </c>
    </row>
    <row r="38" spans="1:18" ht="12.95" customHeight="1" thickBot="1" x14ac:dyDescent="0.25">
      <c r="A38" s="10" t="s">
        <v>46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5"/>
    </row>
    <row r="39" spans="1:18" ht="12.95" customHeight="1" thickBot="1" x14ac:dyDescent="0.25">
      <c r="A39" s="10" t="s">
        <v>47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5"/>
    </row>
    <row r="40" spans="1:18" ht="12.95" customHeight="1" thickBot="1" x14ac:dyDescent="0.25">
      <c r="A40" s="11" t="s">
        <v>48</v>
      </c>
      <c r="B40" s="8">
        <f>[1]Jan!B40</f>
        <v>12140.37</v>
      </c>
      <c r="C40" s="8">
        <f>[1]Fev!B40</f>
        <v>12548.1</v>
      </c>
      <c r="D40" s="8">
        <f>[1]Mar!B40</f>
        <v>13482.53</v>
      </c>
      <c r="E40" s="8">
        <f>[1]Abr!B40</f>
        <v>13372.09</v>
      </c>
      <c r="F40" s="8">
        <f>[1]Mai!B40</f>
        <v>12669.81</v>
      </c>
      <c r="G40" s="8">
        <f>[1]Jun!B40</f>
        <v>11730.16</v>
      </c>
      <c r="H40" s="8">
        <f>[1]Jul!B40</f>
        <v>10955.2</v>
      </c>
      <c r="I40" s="8">
        <f>[1]Ago!B40</f>
        <v>11000.11</v>
      </c>
      <c r="J40" s="8">
        <f>[1]Set!B40</f>
        <v>10945.62</v>
      </c>
      <c r="K40" s="8">
        <f>[1]Out!B40</f>
        <v>10958.97</v>
      </c>
      <c r="L40" s="8">
        <f>[1]Nov!B40</f>
        <v>12080.2</v>
      </c>
      <c r="M40" s="8">
        <f>[1]Dez!B40</f>
        <v>12639.61</v>
      </c>
      <c r="N40" s="5">
        <f>SUM(B40:M40)</f>
        <v>144522.77000000002</v>
      </c>
    </row>
    <row r="41" spans="1:18" ht="12.95" customHeight="1" thickBot="1" x14ac:dyDescent="0.25">
      <c r="A41" s="11" t="s">
        <v>49</v>
      </c>
      <c r="B41" s="8">
        <f>[1]Jan!B41</f>
        <v>0</v>
      </c>
      <c r="C41" s="8">
        <f>[1]Fev!B41</f>
        <v>11918.92</v>
      </c>
      <c r="D41" s="8">
        <f>[1]Mar!B41</f>
        <v>2215.1999999999998</v>
      </c>
      <c r="E41" s="8">
        <f>[1]Abr!B41</f>
        <v>0</v>
      </c>
      <c r="F41" s="8">
        <f>[1]Mai!B41</f>
        <v>2758.96</v>
      </c>
      <c r="G41" s="8">
        <f>[1]Jun!B41</f>
        <v>0</v>
      </c>
      <c r="H41" s="8">
        <f>[1]Jul!B41</f>
        <v>0</v>
      </c>
      <c r="I41" s="8">
        <f>[1]Ago!B41</f>
        <v>0</v>
      </c>
      <c r="J41" s="8">
        <f>[1]Set!B41</f>
        <v>0</v>
      </c>
      <c r="K41" s="8">
        <f>[1]Out!B41</f>
        <v>0</v>
      </c>
      <c r="L41" s="8">
        <f>[1]Nov!B41</f>
        <v>0</v>
      </c>
      <c r="M41" s="8">
        <f>[1]Dez!B41</f>
        <v>0</v>
      </c>
      <c r="N41" s="5">
        <f t="shared" ref="N41:N42" si="7">SUM(B41:M41)</f>
        <v>16893.079999999998</v>
      </c>
    </row>
    <row r="42" spans="1:18" ht="12.95" customHeight="1" thickBot="1" x14ac:dyDescent="0.25">
      <c r="A42" s="11" t="s">
        <v>50</v>
      </c>
      <c r="B42" s="8">
        <f>[1]Jan!B42</f>
        <v>849.2</v>
      </c>
      <c r="C42" s="8">
        <f>[1]Fev!B42</f>
        <v>838.4</v>
      </c>
      <c r="D42" s="8">
        <f>[1]Mar!B42</f>
        <v>852.5</v>
      </c>
      <c r="E42" s="8">
        <f>[1]Abr!B42</f>
        <v>880.75</v>
      </c>
      <c r="F42" s="8">
        <f>[1]Mai!B42</f>
        <v>762.3</v>
      </c>
      <c r="G42" s="8">
        <f>[1]Jun!B42</f>
        <v>778.35</v>
      </c>
      <c r="H42" s="8">
        <f>[1]Jul!B42</f>
        <v>766.55</v>
      </c>
      <c r="I42" s="8">
        <f>[1]Ago!B42</f>
        <v>823.77</v>
      </c>
      <c r="J42" s="8">
        <f>[1]Set!B42</f>
        <v>745.85</v>
      </c>
      <c r="K42" s="8">
        <f>[1]Out!B42</f>
        <v>816.85</v>
      </c>
      <c r="L42" s="8">
        <f>[1]Nov!B42</f>
        <v>1048.68</v>
      </c>
      <c r="M42" s="8">
        <f>[1]Dez!B42</f>
        <v>1221.25</v>
      </c>
      <c r="N42" s="5">
        <f t="shared" si="7"/>
        <v>10384.450000000001</v>
      </c>
    </row>
    <row r="43" spans="1:18" ht="12.95" customHeight="1" thickBot="1" x14ac:dyDescent="0.25">
      <c r="A43" s="11" t="s">
        <v>51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5"/>
      <c r="Q43" s="14"/>
      <c r="R43" s="13"/>
    </row>
    <row r="44" spans="1:18" ht="12.95" customHeight="1" thickBot="1" x14ac:dyDescent="0.25">
      <c r="A44" s="11" t="s">
        <v>52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5"/>
      <c r="Q44" s="14"/>
      <c r="R44" s="13"/>
    </row>
    <row r="45" spans="1:18" ht="12.95" customHeight="1" thickBot="1" x14ac:dyDescent="0.25">
      <c r="A45" s="11" t="s">
        <v>53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5"/>
      <c r="Q45" s="14"/>
      <c r="R45" s="13"/>
    </row>
    <row r="46" spans="1:18" ht="12.95" customHeight="1" thickBot="1" x14ac:dyDescent="0.25">
      <c r="A46" s="11" t="s">
        <v>54</v>
      </c>
      <c r="B46" s="8">
        <f>[1]Jan!B46</f>
        <v>1490251.14</v>
      </c>
      <c r="C46" s="8">
        <f>[1]Fev!B46</f>
        <v>368029.2</v>
      </c>
      <c r="D46" s="8">
        <f>[1]Mar!B46</f>
        <v>1333849.8500000001</v>
      </c>
      <c r="E46" s="8">
        <f>[1]Abr!B46</f>
        <v>701150.16</v>
      </c>
      <c r="F46" s="8">
        <f>[1]Mai!B46</f>
        <v>772613.36</v>
      </c>
      <c r="G46" s="8">
        <f>[1]Jun!B46</f>
        <v>878675.35</v>
      </c>
      <c r="H46" s="8">
        <f>[1]Jul!B46</f>
        <v>917259.26</v>
      </c>
      <c r="I46" s="8">
        <f>[1]Ago!B46</f>
        <v>837339.64</v>
      </c>
      <c r="J46" s="8">
        <f>[1]Set!B46</f>
        <v>954977.86</v>
      </c>
      <c r="K46" s="8">
        <f>[1]Out!B46</f>
        <v>1002892.9</v>
      </c>
      <c r="L46" s="8">
        <f>[1]Nov!B46</f>
        <v>877604.75</v>
      </c>
      <c r="M46" s="8">
        <f>[1]Dez!B46</f>
        <v>949351.55</v>
      </c>
      <c r="N46" s="5">
        <f>SUM(B46:M46)</f>
        <v>11083995.02</v>
      </c>
      <c r="Q46" s="14"/>
      <c r="R46" s="13"/>
    </row>
    <row r="47" spans="1:18" ht="12.95" customHeight="1" thickBot="1" x14ac:dyDescent="0.25">
      <c r="A47" s="9" t="s">
        <v>55</v>
      </c>
      <c r="B47" s="5">
        <f t="shared" ref="B47:M47" si="8">B18+B27+B32+B36+B40+B41+B42+B43+B44+B45+B46</f>
        <v>2734841.45</v>
      </c>
      <c r="C47" s="5">
        <f t="shared" si="8"/>
        <v>1405824.94</v>
      </c>
      <c r="D47" s="5">
        <f t="shared" si="8"/>
        <v>2430221.63</v>
      </c>
      <c r="E47" s="5">
        <f t="shared" si="8"/>
        <v>1757361.7400000002</v>
      </c>
      <c r="F47" s="5">
        <f t="shared" si="8"/>
        <v>1829992.5899999999</v>
      </c>
      <c r="G47" s="5">
        <f t="shared" si="8"/>
        <v>2155398.79</v>
      </c>
      <c r="H47" s="5">
        <f t="shared" si="8"/>
        <v>2011806.44</v>
      </c>
      <c r="I47" s="5">
        <f t="shared" si="8"/>
        <v>2186441.81</v>
      </c>
      <c r="J47" s="5">
        <f t="shared" si="8"/>
        <v>2053805.08</v>
      </c>
      <c r="K47" s="5">
        <f t="shared" si="8"/>
        <v>2148713.87</v>
      </c>
      <c r="L47" s="5">
        <f t="shared" si="8"/>
        <v>2006797.7799999998</v>
      </c>
      <c r="M47" s="5">
        <f t="shared" si="8"/>
        <v>2572631.4900000002</v>
      </c>
      <c r="N47" s="5">
        <f>SUM(B47:M47)</f>
        <v>25293837.609999999</v>
      </c>
      <c r="Q47" s="14"/>
      <c r="R47" s="13"/>
    </row>
    <row r="48" spans="1:18" ht="12.95" customHeight="1" thickBot="1" x14ac:dyDescent="0.25">
      <c r="A48" s="9" t="s">
        <v>56</v>
      </c>
      <c r="B48" s="5">
        <f t="shared" ref="B48:M48" si="9">B16-B47</f>
        <v>-557064.73000000045</v>
      </c>
      <c r="C48" s="5">
        <f t="shared" si="9"/>
        <v>523003.8600000001</v>
      </c>
      <c r="D48" s="5">
        <f t="shared" si="9"/>
        <v>-554691.22999999975</v>
      </c>
      <c r="E48" s="5">
        <f t="shared" si="9"/>
        <v>-63337.940000000177</v>
      </c>
      <c r="F48" s="5">
        <f t="shared" si="9"/>
        <v>-40138.379999999888</v>
      </c>
      <c r="G48" s="5">
        <f t="shared" si="9"/>
        <v>-291146.3600000001</v>
      </c>
      <c r="H48" s="5">
        <f t="shared" si="9"/>
        <v>215503.56000000006</v>
      </c>
      <c r="I48" s="5">
        <f t="shared" si="9"/>
        <v>-90667.10999999987</v>
      </c>
      <c r="J48" s="5">
        <f t="shared" si="9"/>
        <v>-9388.6199999998789</v>
      </c>
      <c r="K48" s="5">
        <f t="shared" si="9"/>
        <v>111050.14000000013</v>
      </c>
      <c r="L48" s="5">
        <f t="shared" si="9"/>
        <v>245376.62000000011</v>
      </c>
      <c r="M48" s="5">
        <f t="shared" si="9"/>
        <v>-327776.46000000043</v>
      </c>
      <c r="N48" s="5">
        <f>N16-N47</f>
        <v>-839276.64999999851</v>
      </c>
      <c r="Q48" s="14"/>
      <c r="R48" s="13"/>
    </row>
    <row r="49" spans="1:18" ht="12.95" customHeight="1" thickBot="1" x14ac:dyDescent="0.25">
      <c r="A49" s="9" t="s">
        <v>57</v>
      </c>
      <c r="B49" s="5">
        <f t="shared" ref="B49:M49" si="10">B8+B16-B47</f>
        <v>428030.46999999927</v>
      </c>
      <c r="C49" s="5">
        <f t="shared" si="10"/>
        <v>951034.32999999961</v>
      </c>
      <c r="D49" s="5">
        <f t="shared" si="10"/>
        <v>396343.09999999963</v>
      </c>
      <c r="E49" s="5">
        <f t="shared" si="10"/>
        <v>333005.15999999945</v>
      </c>
      <c r="F49" s="5">
        <f t="shared" si="10"/>
        <v>292866.77999999933</v>
      </c>
      <c r="G49" s="5">
        <f t="shared" si="10"/>
        <v>1720.4199999989942</v>
      </c>
      <c r="H49" s="5">
        <f t="shared" si="10"/>
        <v>217223.97999999905</v>
      </c>
      <c r="I49" s="5">
        <f t="shared" si="10"/>
        <v>126556.86999999918</v>
      </c>
      <c r="J49" s="5">
        <f t="shared" si="10"/>
        <v>117168.24999999907</v>
      </c>
      <c r="K49" s="5">
        <f t="shared" si="10"/>
        <v>228218.3899999992</v>
      </c>
      <c r="L49" s="5">
        <f t="shared" si="10"/>
        <v>473595.00999999931</v>
      </c>
      <c r="M49" s="5">
        <f t="shared" si="10"/>
        <v>145818.54999999888</v>
      </c>
      <c r="N49" s="5"/>
      <c r="Q49" s="14"/>
      <c r="R49" s="13"/>
    </row>
    <row r="50" spans="1:18" ht="12.95" customHeight="1" x14ac:dyDescent="0.2">
      <c r="A50" s="15"/>
      <c r="Q50" s="14"/>
      <c r="R50" s="13"/>
    </row>
    <row r="51" spans="1:18" ht="12.95" customHeight="1" thickBot="1" x14ac:dyDescent="0.25">
      <c r="A51" s="24" t="s">
        <v>58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</row>
    <row r="52" spans="1:18" ht="12.95" customHeight="1" thickBot="1" x14ac:dyDescent="0.25">
      <c r="A52" s="19"/>
      <c r="B52" s="3" t="str">
        <f t="shared" ref="B52:M52" si="11">B6</f>
        <v>Janeiro</v>
      </c>
      <c r="C52" s="3" t="str">
        <f t="shared" si="11"/>
        <v>Fevereiro</v>
      </c>
      <c r="D52" s="3" t="str">
        <f t="shared" si="11"/>
        <v>Março</v>
      </c>
      <c r="E52" s="3" t="str">
        <f t="shared" si="11"/>
        <v>Abril</v>
      </c>
      <c r="F52" s="3" t="str">
        <f t="shared" si="11"/>
        <v>Maio</v>
      </c>
      <c r="G52" s="3" t="str">
        <f t="shared" si="11"/>
        <v>Junho</v>
      </c>
      <c r="H52" s="3" t="str">
        <f t="shared" si="11"/>
        <v>Julho</v>
      </c>
      <c r="I52" s="3" t="str">
        <f t="shared" si="11"/>
        <v>Agosto</v>
      </c>
      <c r="J52" s="3" t="str">
        <f t="shared" si="11"/>
        <v>Setembro</v>
      </c>
      <c r="K52" s="3" t="str">
        <f t="shared" si="11"/>
        <v>Outubro</v>
      </c>
      <c r="L52" s="3" t="str">
        <f t="shared" si="11"/>
        <v>Novembro</v>
      </c>
      <c r="M52" s="3" t="str">
        <f t="shared" si="11"/>
        <v>Dezembro</v>
      </c>
    </row>
    <row r="53" spans="1:18" ht="12.95" customHeight="1" thickBot="1" x14ac:dyDescent="0.25">
      <c r="A53" s="20"/>
      <c r="B53" s="3" t="s">
        <v>15</v>
      </c>
      <c r="C53" s="3" t="s">
        <v>15</v>
      </c>
      <c r="D53" s="3" t="s">
        <v>15</v>
      </c>
      <c r="E53" s="3" t="s">
        <v>15</v>
      </c>
      <c r="F53" s="3" t="s">
        <v>15</v>
      </c>
      <c r="G53" s="3" t="s">
        <v>15</v>
      </c>
      <c r="H53" s="3" t="s">
        <v>15</v>
      </c>
      <c r="I53" s="3" t="s">
        <v>15</v>
      </c>
      <c r="J53" s="3" t="s">
        <v>15</v>
      </c>
      <c r="K53" s="3" t="s">
        <v>15</v>
      </c>
      <c r="L53" s="3" t="s">
        <v>15</v>
      </c>
      <c r="M53" s="3" t="s">
        <v>15</v>
      </c>
    </row>
    <row r="54" spans="1:18" ht="12.95" customHeight="1" thickBot="1" x14ac:dyDescent="0.25">
      <c r="A54" s="4" t="s">
        <v>59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18" ht="12.95" customHeight="1" thickBot="1" x14ac:dyDescent="0.25">
      <c r="A55" s="4" t="s">
        <v>60</v>
      </c>
      <c r="B55" s="8">
        <f>[1]Jan!B55</f>
        <v>427072.92</v>
      </c>
      <c r="C55" s="8">
        <f>[1]Fev!B55</f>
        <v>950171.52</v>
      </c>
      <c r="D55" s="8">
        <f>[1]Mar!B55</f>
        <v>395509.43</v>
      </c>
      <c r="E55" s="8">
        <f>[1]Abr!B55</f>
        <v>332595.63</v>
      </c>
      <c r="F55" s="8">
        <f>[1]Mai!B55</f>
        <v>781.6</v>
      </c>
      <c r="G55" s="8">
        <f>[1]Jun!B55</f>
        <v>825.32</v>
      </c>
      <c r="H55" s="8">
        <f>[1]Jul!B55</f>
        <v>216339.44</v>
      </c>
      <c r="I55" s="8">
        <f>[1]Ago!B55</f>
        <v>125746.8</v>
      </c>
      <c r="J55" s="8">
        <f>[1]Set!B55</f>
        <v>116198.25</v>
      </c>
      <c r="K55" s="8">
        <f>[1]Out!B55</f>
        <v>227263.39</v>
      </c>
      <c r="L55" s="8">
        <f>[1]Nov!B55</f>
        <v>472674.76</v>
      </c>
      <c r="M55" s="8">
        <f>[1]Dez!B55</f>
        <v>145089.04</v>
      </c>
    </row>
    <row r="56" spans="1:18" ht="12.95" customHeight="1" thickBot="1" x14ac:dyDescent="0.25">
      <c r="A56" s="4" t="s">
        <v>61</v>
      </c>
      <c r="B56" s="8">
        <f>[1]Jan!B56</f>
        <v>957.55</v>
      </c>
      <c r="C56" s="8">
        <f>[1]Fev!B56</f>
        <v>862.81</v>
      </c>
      <c r="D56" s="8">
        <f>[1]Mar!B56</f>
        <v>833.67</v>
      </c>
      <c r="E56" s="8">
        <f>[1]Abr!B56</f>
        <v>409.53</v>
      </c>
      <c r="F56" s="8">
        <f>[1]Mai!B56</f>
        <v>292085.18</v>
      </c>
      <c r="G56" s="8">
        <f>[1]Jun!B56</f>
        <v>895.1</v>
      </c>
      <c r="H56" s="8">
        <f>[1]Jul!B56</f>
        <v>884.54</v>
      </c>
      <c r="I56" s="8">
        <f>[1]Ago!B56</f>
        <v>810.07</v>
      </c>
      <c r="J56" s="8">
        <f>[1]Set!B56</f>
        <v>970</v>
      </c>
      <c r="K56" s="8">
        <f>[1]Out!B56</f>
        <v>955</v>
      </c>
      <c r="L56" s="8">
        <f>[1]Nov!B56</f>
        <v>920.25</v>
      </c>
      <c r="M56" s="8">
        <f>[1]Dez!B56</f>
        <v>729.51</v>
      </c>
    </row>
    <row r="57" spans="1:18" ht="12.95" customHeight="1" thickBot="1" x14ac:dyDescent="0.25">
      <c r="A57" s="9" t="s">
        <v>62</v>
      </c>
      <c r="B57" s="5">
        <f t="shared" ref="B57:G57" si="12">SUM(B54:B56)</f>
        <v>428030.47</v>
      </c>
      <c r="C57" s="5">
        <f t="shared" si="12"/>
        <v>951034.33000000007</v>
      </c>
      <c r="D57" s="5">
        <f t="shared" si="12"/>
        <v>396343.1</v>
      </c>
      <c r="E57" s="5">
        <f t="shared" si="12"/>
        <v>333005.16000000003</v>
      </c>
      <c r="F57" s="5">
        <f t="shared" si="12"/>
        <v>292866.77999999997</v>
      </c>
      <c r="G57" s="5">
        <f t="shared" si="12"/>
        <v>1720.42</v>
      </c>
      <c r="H57" s="5">
        <f t="shared" ref="H57:M57" si="13">SUM(H54:H56)</f>
        <v>217223.98</v>
      </c>
      <c r="I57" s="5">
        <f t="shared" si="13"/>
        <v>126556.87000000001</v>
      </c>
      <c r="J57" s="5">
        <f t="shared" si="13"/>
        <v>117168.25</v>
      </c>
      <c r="K57" s="5">
        <f t="shared" si="13"/>
        <v>228218.39</v>
      </c>
      <c r="L57" s="5">
        <f t="shared" si="13"/>
        <v>473595.01</v>
      </c>
      <c r="M57" s="5">
        <f t="shared" si="13"/>
        <v>145818.55000000002</v>
      </c>
      <c r="N57" s="12"/>
    </row>
    <row r="58" spans="1:18" ht="12.95" customHeight="1" x14ac:dyDescent="0.2">
      <c r="A58" s="15"/>
    </row>
    <row r="59" spans="1:18" ht="12.95" customHeight="1" thickBot="1" x14ac:dyDescent="0.25">
      <c r="A59" s="16" t="s">
        <v>63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</row>
    <row r="60" spans="1:18" ht="12.95" customHeight="1" thickBot="1" x14ac:dyDescent="0.25">
      <c r="A60" s="19"/>
      <c r="B60" s="3" t="str">
        <f t="shared" ref="B60:M60" si="14">B52</f>
        <v>Janeiro</v>
      </c>
      <c r="C60" s="3" t="str">
        <f t="shared" si="14"/>
        <v>Fevereiro</v>
      </c>
      <c r="D60" s="3" t="str">
        <f t="shared" si="14"/>
        <v>Março</v>
      </c>
      <c r="E60" s="3" t="str">
        <f t="shared" si="14"/>
        <v>Abril</v>
      </c>
      <c r="F60" s="3" t="str">
        <f t="shared" si="14"/>
        <v>Maio</v>
      </c>
      <c r="G60" s="3" t="str">
        <f t="shared" si="14"/>
        <v>Junho</v>
      </c>
      <c r="H60" s="3" t="str">
        <f t="shared" si="14"/>
        <v>Julho</v>
      </c>
      <c r="I60" s="3" t="str">
        <f t="shared" si="14"/>
        <v>Agosto</v>
      </c>
      <c r="J60" s="3" t="str">
        <f t="shared" si="14"/>
        <v>Setembro</v>
      </c>
      <c r="K60" s="3" t="str">
        <f t="shared" si="14"/>
        <v>Outubro</v>
      </c>
      <c r="L60" s="3" t="str">
        <f t="shared" si="14"/>
        <v>Novembro</v>
      </c>
      <c r="M60" s="3" t="str">
        <f t="shared" si="14"/>
        <v>Dezembro</v>
      </c>
    </row>
    <row r="61" spans="1:18" ht="12.95" customHeight="1" thickBot="1" x14ac:dyDescent="0.25">
      <c r="A61" s="20"/>
      <c r="B61" s="3" t="s">
        <v>15</v>
      </c>
      <c r="C61" s="3" t="s">
        <v>15</v>
      </c>
      <c r="D61" s="3" t="s">
        <v>15</v>
      </c>
      <c r="E61" s="3" t="s">
        <v>15</v>
      </c>
      <c r="F61" s="3" t="s">
        <v>15</v>
      </c>
      <c r="G61" s="3" t="s">
        <v>15</v>
      </c>
      <c r="H61" s="3" t="s">
        <v>15</v>
      </c>
      <c r="I61" s="3" t="s">
        <v>15</v>
      </c>
      <c r="J61" s="3" t="s">
        <v>15</v>
      </c>
      <c r="K61" s="3" t="s">
        <v>15</v>
      </c>
      <c r="L61" s="3" t="s">
        <v>15</v>
      </c>
      <c r="M61" s="3" t="s">
        <v>15</v>
      </c>
    </row>
    <row r="62" spans="1:18" ht="12.95" customHeight="1" thickBot="1" x14ac:dyDescent="0.25">
      <c r="A62" s="4" t="s">
        <v>64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</row>
    <row r="63" spans="1:18" ht="12.95" customHeight="1" thickBot="1" x14ac:dyDescent="0.25">
      <c r="A63" s="4" t="s">
        <v>65</v>
      </c>
      <c r="B63" s="8">
        <f>[1]Jan!B63</f>
        <v>428030.47</v>
      </c>
      <c r="C63" s="8">
        <f>[1]Fev!B63</f>
        <v>951034.33000000007</v>
      </c>
      <c r="D63" s="8">
        <f>[1]Mar!B63</f>
        <v>396343.1</v>
      </c>
      <c r="E63" s="8">
        <f>[1]Abr!B63</f>
        <v>333005.16000000003</v>
      </c>
      <c r="F63" s="8">
        <f>[1]Mai!B63</f>
        <v>292866.77999999997</v>
      </c>
      <c r="G63" s="8">
        <f>[1]Jun!B63</f>
        <v>1720.42</v>
      </c>
      <c r="H63" s="8">
        <f>[1]Jul!B63</f>
        <v>217223.98</v>
      </c>
      <c r="I63" s="8">
        <f>[1]Ago!B63</f>
        <v>126556.87000000001</v>
      </c>
      <c r="J63" s="8">
        <f>[1]Set!B63</f>
        <v>117168.25</v>
      </c>
      <c r="K63" s="8">
        <f>[1]Out!B63</f>
        <v>228218.39</v>
      </c>
      <c r="L63" s="8">
        <f>[1]Nov!B63</f>
        <v>473595.01</v>
      </c>
      <c r="M63" s="8">
        <f>[1]Dez!B63</f>
        <v>145818.55000000002</v>
      </c>
      <c r="N63" s="12"/>
      <c r="P63" s="17"/>
    </row>
    <row r="64" spans="1:18" ht="12.95" customHeight="1" thickBot="1" x14ac:dyDescent="0.25">
      <c r="A64" s="9" t="s">
        <v>62</v>
      </c>
      <c r="B64" s="5">
        <f t="shared" ref="B64:M64" si="15">SUM(B62:B63)</f>
        <v>428030.47</v>
      </c>
      <c r="C64" s="5">
        <f t="shared" si="15"/>
        <v>951034.33000000007</v>
      </c>
      <c r="D64" s="5">
        <f t="shared" si="15"/>
        <v>396343.1</v>
      </c>
      <c r="E64" s="5">
        <f t="shared" si="15"/>
        <v>333005.16000000003</v>
      </c>
      <c r="F64" s="5">
        <f t="shared" si="15"/>
        <v>292866.77999999997</v>
      </c>
      <c r="G64" s="5">
        <f t="shared" si="15"/>
        <v>1720.42</v>
      </c>
      <c r="H64" s="5">
        <f t="shared" si="15"/>
        <v>217223.98</v>
      </c>
      <c r="I64" s="5">
        <f t="shared" si="15"/>
        <v>126556.87000000001</v>
      </c>
      <c r="J64" s="5">
        <f t="shared" si="15"/>
        <v>117168.25</v>
      </c>
      <c r="K64" s="5">
        <f t="shared" si="15"/>
        <v>228218.39</v>
      </c>
      <c r="L64" s="5">
        <f t="shared" si="15"/>
        <v>473595.01</v>
      </c>
      <c r="M64" s="5">
        <f t="shared" si="15"/>
        <v>145818.55000000002</v>
      </c>
      <c r="N64" s="12"/>
      <c r="P64" s="17"/>
    </row>
    <row r="65" spans="1:16" ht="12.95" customHeight="1" x14ac:dyDescent="0.2">
      <c r="A65" s="15"/>
      <c r="P65" s="12"/>
    </row>
  </sheetData>
  <mergeCells count="8">
    <mergeCell ref="A52:A53"/>
    <mergeCell ref="A60:A61"/>
    <mergeCell ref="A1:P1"/>
    <mergeCell ref="A2:P2"/>
    <mergeCell ref="A3:P3"/>
    <mergeCell ref="A6:A7"/>
    <mergeCell ref="O6:O7"/>
    <mergeCell ref="A51:P51"/>
  </mergeCells>
  <pageMargins left="0.511811024" right="0.511811024" top="0.78740157499999996" bottom="0.78740157499999996" header="0.31496062000000002" footer="0.31496062000000002"/>
  <pageSetup paperSize="0" scale="3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Bianca Santana Ramos</dc:creator>
  <cp:lastModifiedBy>Isabel Cristina P Siqueira</cp:lastModifiedBy>
  <cp:lastPrinted>2025-10-13T14:22:08Z</cp:lastPrinted>
  <dcterms:created xsi:type="dcterms:W3CDTF">2025-10-13T12:44:37Z</dcterms:created>
  <dcterms:modified xsi:type="dcterms:W3CDTF">2025-10-13T14:22:17Z</dcterms:modified>
</cp:coreProperties>
</file>