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eac\AreaComum\CAC GUARULHOS\Jurídico\Portal Transparência AFIP\2025\Fluxo de Caixa\Fluxo de Caixa 2020\"/>
    </mc:Choice>
  </mc:AlternateContent>
  <xr:revisionPtr revIDLastSave="0" documentId="8_{2542992D-A3B9-42EF-B7E3-7305A63CBDA6}" xr6:coauthVersionLast="47" xr6:coauthVersionMax="47" xr10:uidLastSave="{00000000-0000-0000-0000-000000000000}"/>
  <bookViews>
    <workbookView xWindow="-120" yWindow="-120" windowWidth="20730" windowHeight="11160" xr2:uid="{92202480-F049-4774-9D90-2F1064D5F479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1" l="1"/>
  <c r="L47" i="1"/>
  <c r="K47" i="1"/>
  <c r="J47" i="1"/>
  <c r="I47" i="1"/>
  <c r="H47" i="1"/>
  <c r="G47" i="1"/>
  <c r="F47" i="1"/>
  <c r="E47" i="1"/>
  <c r="D47" i="1"/>
  <c r="C47" i="1"/>
  <c r="B47" i="1"/>
  <c r="M46" i="1"/>
  <c r="L46" i="1"/>
  <c r="K46" i="1"/>
  <c r="J46" i="1"/>
  <c r="I46" i="1"/>
  <c r="H46" i="1"/>
  <c r="M42" i="1"/>
  <c r="L42" i="1"/>
  <c r="K42" i="1"/>
  <c r="J42" i="1"/>
  <c r="I42" i="1"/>
  <c r="H42" i="1"/>
  <c r="G42" i="1"/>
  <c r="F42" i="1"/>
  <c r="E42" i="1"/>
  <c r="D42" i="1"/>
  <c r="C42" i="1"/>
  <c r="B42" i="1"/>
  <c r="M39" i="1"/>
  <c r="L39" i="1"/>
  <c r="K39" i="1"/>
  <c r="J39" i="1"/>
  <c r="I39" i="1"/>
  <c r="H39" i="1"/>
  <c r="M36" i="1"/>
  <c r="L36" i="1"/>
  <c r="K36" i="1"/>
  <c r="J36" i="1"/>
  <c r="I36" i="1"/>
  <c r="H36" i="1"/>
  <c r="G36" i="1"/>
  <c r="F36" i="1"/>
  <c r="E36" i="1"/>
  <c r="D36" i="1"/>
  <c r="C36" i="1"/>
  <c r="B36" i="1"/>
  <c r="M33" i="1"/>
  <c r="L33" i="1"/>
  <c r="K33" i="1"/>
  <c r="J33" i="1"/>
  <c r="I33" i="1"/>
  <c r="H33" i="1"/>
  <c r="D27" i="1"/>
  <c r="C27" i="1"/>
  <c r="B27" i="1"/>
  <c r="N27" i="1" s="1"/>
  <c r="M26" i="1"/>
  <c r="L26" i="1"/>
  <c r="K26" i="1"/>
  <c r="J26" i="1"/>
  <c r="I26" i="1"/>
  <c r="H26" i="1"/>
  <c r="G26" i="1"/>
  <c r="F26" i="1"/>
  <c r="E26" i="1"/>
  <c r="D26" i="1"/>
  <c r="C26" i="1"/>
  <c r="B26" i="1"/>
  <c r="N26" i="1" s="1"/>
  <c r="M25" i="1"/>
  <c r="L25" i="1"/>
  <c r="K25" i="1"/>
  <c r="J25" i="1"/>
  <c r="I25" i="1"/>
  <c r="H25" i="1"/>
  <c r="G25" i="1"/>
  <c r="F25" i="1"/>
  <c r="E25" i="1"/>
  <c r="D25" i="1"/>
  <c r="C25" i="1"/>
  <c r="B25" i="1"/>
  <c r="N25" i="1" s="1"/>
  <c r="M24" i="1"/>
  <c r="L24" i="1"/>
  <c r="K24" i="1"/>
  <c r="J24" i="1"/>
  <c r="I24" i="1"/>
  <c r="H24" i="1"/>
  <c r="G24" i="1"/>
  <c r="F24" i="1"/>
  <c r="E24" i="1"/>
  <c r="D24" i="1"/>
  <c r="C24" i="1"/>
  <c r="B24" i="1"/>
  <c r="N24" i="1" s="1"/>
  <c r="N23" i="1"/>
  <c r="E23" i="1"/>
  <c r="D23" i="1"/>
  <c r="E22" i="1"/>
  <c r="D22" i="1"/>
  <c r="N22" i="1" s="1"/>
  <c r="M21" i="1"/>
  <c r="L21" i="1"/>
  <c r="K21" i="1"/>
  <c r="J21" i="1"/>
  <c r="I21" i="1"/>
  <c r="H21" i="1"/>
  <c r="G21" i="1"/>
  <c r="F21" i="1"/>
  <c r="E21" i="1"/>
  <c r="D21" i="1"/>
  <c r="C21" i="1"/>
  <c r="B21" i="1"/>
  <c r="N21" i="1" s="1"/>
  <c r="M20" i="1"/>
  <c r="L20" i="1"/>
  <c r="K20" i="1"/>
  <c r="J20" i="1"/>
  <c r="I20" i="1"/>
  <c r="H20" i="1"/>
  <c r="G20" i="1"/>
  <c r="F20" i="1"/>
  <c r="E20" i="1"/>
  <c r="D20" i="1"/>
  <c r="C20" i="1"/>
  <c r="B20" i="1"/>
  <c r="N20" i="1" s="1"/>
  <c r="N19" i="1"/>
  <c r="M19" i="1"/>
  <c r="F19" i="1"/>
  <c r="E19" i="1"/>
  <c r="D19" i="1"/>
  <c r="C19" i="1"/>
  <c r="M18" i="1"/>
  <c r="L18" i="1"/>
  <c r="K18" i="1"/>
  <c r="K15" i="1" s="1"/>
  <c r="K28" i="1" s="1"/>
  <c r="J18" i="1"/>
  <c r="I18" i="1"/>
  <c r="H18" i="1"/>
  <c r="H15" i="1" s="1"/>
  <c r="H28" i="1" s="1"/>
  <c r="G18" i="1"/>
  <c r="F18" i="1"/>
  <c r="E18" i="1"/>
  <c r="D18" i="1"/>
  <c r="C18" i="1"/>
  <c r="B18" i="1"/>
  <c r="N18" i="1" s="1"/>
  <c r="M17" i="1"/>
  <c r="L17" i="1"/>
  <c r="K17" i="1"/>
  <c r="J17" i="1"/>
  <c r="I17" i="1"/>
  <c r="H17" i="1"/>
  <c r="G17" i="1"/>
  <c r="F17" i="1"/>
  <c r="N17" i="1" s="1"/>
  <c r="E17" i="1"/>
  <c r="D17" i="1"/>
  <c r="B17" i="1"/>
  <c r="M16" i="1"/>
  <c r="L16" i="1"/>
  <c r="L15" i="1" s="1"/>
  <c r="L28" i="1" s="1"/>
  <c r="K16" i="1"/>
  <c r="J16" i="1"/>
  <c r="I16" i="1"/>
  <c r="I15" i="1" s="1"/>
  <c r="I28" i="1" s="1"/>
  <c r="H16" i="1"/>
  <c r="G16" i="1"/>
  <c r="F16" i="1"/>
  <c r="F15" i="1" s="1"/>
  <c r="F28" i="1" s="1"/>
  <c r="E16" i="1"/>
  <c r="E15" i="1" s="1"/>
  <c r="E28" i="1" s="1"/>
  <c r="D16" i="1"/>
  <c r="C16" i="1"/>
  <c r="B16" i="1"/>
  <c r="N16" i="1" s="1"/>
  <c r="M15" i="1"/>
  <c r="M28" i="1" s="1"/>
  <c r="J15" i="1"/>
  <c r="J28" i="1" s="1"/>
  <c r="G15" i="1"/>
  <c r="G28" i="1" s="1"/>
  <c r="D15" i="1"/>
  <c r="D28" i="1" s="1"/>
  <c r="C15" i="1"/>
  <c r="C28" i="1" s="1"/>
  <c r="K13" i="1"/>
  <c r="K29" i="1" s="1"/>
  <c r="H13" i="1"/>
  <c r="L12" i="1"/>
  <c r="K12" i="1"/>
  <c r="G12" i="1"/>
  <c r="F12" i="1"/>
  <c r="N12" i="1" s="1"/>
  <c r="M11" i="1"/>
  <c r="L11" i="1"/>
  <c r="K11" i="1"/>
  <c r="J11" i="1"/>
  <c r="J13" i="1" s="1"/>
  <c r="I11" i="1"/>
  <c r="H11" i="1"/>
  <c r="G11" i="1"/>
  <c r="F11" i="1"/>
  <c r="E11" i="1"/>
  <c r="D11" i="1"/>
  <c r="C11" i="1"/>
  <c r="B11" i="1"/>
  <c r="N11" i="1" s="1"/>
  <c r="M10" i="1"/>
  <c r="M13" i="1" s="1"/>
  <c r="L10" i="1"/>
  <c r="L13" i="1" s="1"/>
  <c r="K10" i="1"/>
  <c r="J10" i="1"/>
  <c r="I10" i="1"/>
  <c r="I13" i="1" s="1"/>
  <c r="H10" i="1"/>
  <c r="G10" i="1"/>
  <c r="G13" i="1" s="1"/>
  <c r="G29" i="1" s="1"/>
  <c r="F10" i="1"/>
  <c r="F13" i="1" s="1"/>
  <c r="E10" i="1"/>
  <c r="E13" i="1" s="1"/>
  <c r="D10" i="1"/>
  <c r="D13" i="1" s="1"/>
  <c r="D29" i="1" s="1"/>
  <c r="C10" i="1"/>
  <c r="N10" i="1" s="1"/>
  <c r="M8" i="1"/>
  <c r="M30" i="1" s="1"/>
  <c r="L8" i="1"/>
  <c r="K8" i="1"/>
  <c r="J8" i="1"/>
  <c r="J30" i="1" s="1"/>
  <c r="I8" i="1"/>
  <c r="H8" i="1"/>
  <c r="G8" i="1"/>
  <c r="F8" i="1"/>
  <c r="E8" i="1"/>
  <c r="D8" i="1"/>
  <c r="C8" i="1"/>
  <c r="B8" i="1"/>
  <c r="I29" i="1" l="1"/>
  <c r="I30" i="1"/>
  <c r="J29" i="1"/>
  <c r="E29" i="1"/>
  <c r="E30" i="1"/>
  <c r="H29" i="1"/>
  <c r="F30" i="1"/>
  <c r="G30" i="1"/>
  <c r="H30" i="1"/>
  <c r="K30" i="1"/>
  <c r="L29" i="1"/>
  <c r="L30" i="1"/>
  <c r="M29" i="1"/>
  <c r="N15" i="1"/>
  <c r="N28" i="1" s="1"/>
  <c r="C30" i="1"/>
  <c r="D30" i="1"/>
  <c r="F29" i="1"/>
  <c r="N13" i="1"/>
  <c r="C13" i="1"/>
  <c r="C29" i="1" s="1"/>
  <c r="B15" i="1"/>
  <c r="B28" i="1" s="1"/>
  <c r="B13" i="1"/>
  <c r="B30" i="1" s="1"/>
  <c r="B29" i="1" l="1"/>
  <c r="N29" i="1"/>
</calcChain>
</file>

<file path=xl/sharedStrings.xml><?xml version="1.0" encoding="utf-8"?>
<sst xmlns="http://schemas.openxmlformats.org/spreadsheetml/2006/main" count="107" uniqueCount="49">
  <si>
    <t>Relatório - Demonstrativo do Fluxo de Caixa</t>
  </si>
  <si>
    <t> 509 - Fluxo de Caixa 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</si>
  <si>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</si>
  <si>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</si>
  <si>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</si>
  <si>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</si>
  <si>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</si>
  <si>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</si>
  <si>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</si>
  <si>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</si>
  <si>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</si>
  <si>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</si>
  <si>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</si>
  <si>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</si>
  <si>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</si>
  <si>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Valor</t>
  </si>
  <si>
    <t>Saldo do Mês Anterior</t>
  </si>
  <si>
    <t>RECEITAS</t>
  </si>
  <si>
    <t>-</t>
  </si>
  <si>
    <t>Contrato de Gestão / Convênio</t>
  </si>
  <si>
    <t>Receitas Financeiras</t>
  </si>
  <si>
    <t>Outras Receitas</t>
  </si>
  <si>
    <t>DESPESAS</t>
  </si>
  <si>
    <t>Pessoal (CLT)</t>
  </si>
  <si>
    <t>Salários</t>
  </si>
  <si>
    <t>13º</t>
  </si>
  <si>
    <t>Férias</t>
  </si>
  <si>
    <t>Outros</t>
  </si>
  <si>
    <t>Terceiros (Serviços/Locação Equipamentos)</t>
  </si>
  <si>
    <t>Materiais</t>
  </si>
  <si>
    <t>Manutenção Predial</t>
  </si>
  <si>
    <t>Investimentos</t>
  </si>
  <si>
    <t>Utilidade Pública (água, energia, telefone, gas)</t>
  </si>
  <si>
    <t>Financeiras</t>
  </si>
  <si>
    <t>Outras despesas</t>
  </si>
  <si>
    <t>Saldo do mês (Receitas-despesas)</t>
  </si>
  <si>
    <t>SALDO FINAL (SD Anterior +Receitas - Despesas)</t>
  </si>
  <si>
    <t> 305 - Saldo Bancário </t>
  </si>
  <si>
    <t>Conta Corrente</t>
  </si>
  <si>
    <t>Aplicações</t>
  </si>
  <si>
    <t> 511 - Composição de Saldo </t>
  </si>
  <si>
    <t>Investimento</t>
  </si>
  <si>
    <t>Custeio</t>
  </si>
  <si>
    <t> 371 - Observação </t>
  </si>
  <si>
    <t>Mês</t>
  </si>
  <si>
    <t>Descrição</t>
  </si>
  <si>
    <t>Relatório - Gestão em Saúde</t>
  </si>
  <si>
    <t>CAC Guarulhos 2020</t>
  </si>
  <si>
    <t>Ressarcimento por rateio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</si>
</sst>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7"/>
      <color rgb="FF696969"/>
      <name val="Verdana"/>
      <family val="2"/>
    </font>
    <font>
      <b/>
      <sz val="7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43" fontId="2" fillId="0" borderId="3" xfId="1" applyFont="1" applyBorder="1" applyAlignment="1">
      <alignment horizontal="right" wrapText="1"/>
    </xf>
    <xf numFmtId="43" fontId="2" fillId="0" borderId="3" xfId="1" applyFont="1" applyFill="1" applyBorder="1" applyAlignment="1">
      <alignment horizontal="right" wrapText="1"/>
    </xf>
    <xf numFmtId="43" fontId="2" fillId="0" borderId="3" xfId="1" applyFont="1" applyBorder="1" applyAlignment="1">
      <alignment horizontal="center" wrapText="1"/>
    </xf>
    <xf numFmtId="43" fontId="2" fillId="0" borderId="3" xfId="1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43" fontId="4" fillId="0" borderId="3" xfId="1" applyFont="1" applyBorder="1" applyAlignment="1">
      <alignment horizontal="right" wrapText="1"/>
    </xf>
    <xf numFmtId="43" fontId="4" fillId="0" borderId="3" xfId="1" applyFont="1" applyFill="1" applyBorder="1" applyAlignment="1">
      <alignment horizontal="right" wrapText="1"/>
    </xf>
    <xf numFmtId="43" fontId="2" fillId="0" borderId="0" xfId="1" applyFont="1" applyFill="1"/>
    <xf numFmtId="0" fontId="3" fillId="0" borderId="0" xfId="0" applyFont="1" applyAlignment="1">
      <alignment wrapText="1"/>
    </xf>
    <xf numFmtId="43" fontId="3" fillId="0" borderId="0" xfId="1" applyFont="1" applyFill="1" applyAlignment="1">
      <alignment wrapText="1"/>
    </xf>
    <xf numFmtId="0" fontId="2" fillId="0" borderId="3" xfId="0" applyFont="1" applyBorder="1" applyAlignment="1">
      <alignment horizontal="right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3" xfId="0" applyFont="1" applyBorder="1" applyAlignment="1">
      <alignment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eac\AreaComum\CAC%20GUARULHOS\Departamentos\Contabilidade\Fluxo%20de%20Caixa\2020\Dem.Fluxo%20de%20Caixa%20CAC%202020%20(dezembro).xlsx" TargetMode="External"/><Relationship Id="rId1" Type="http://schemas.openxmlformats.org/officeDocument/2006/relationships/externalLinkPath" Target="/Ceac/AreaComum/CAC%20GUARULHOS/Departamentos/Contabilidade/Fluxo%20de%20Caixa/2020/Dem.Fluxo%20de%20Caixa%20CAC%202020%20(dezemb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Fluxo de Caixa 2020"/>
    </sheetNames>
    <sheetDataSet>
      <sheetData sheetId="0">
        <row r="8">
          <cell r="B8">
            <v>4336774.37</v>
          </cell>
        </row>
        <row r="11">
          <cell r="B11">
            <v>11208.35</v>
          </cell>
        </row>
        <row r="16">
          <cell r="B16">
            <v>379055.09</v>
          </cell>
        </row>
        <row r="17">
          <cell r="B17">
            <v>11497.66</v>
          </cell>
        </row>
        <row r="18">
          <cell r="B18">
            <v>90672.04</v>
          </cell>
        </row>
        <row r="20">
          <cell r="B20">
            <v>177177.88</v>
          </cell>
        </row>
        <row r="21">
          <cell r="B21">
            <v>323202.12</v>
          </cell>
        </row>
        <row r="24">
          <cell r="B24">
            <v>2766.54</v>
          </cell>
        </row>
        <row r="25">
          <cell r="B25">
            <v>1608.67</v>
          </cell>
        </row>
        <row r="26">
          <cell r="B26">
            <v>739399.88</v>
          </cell>
        </row>
        <row r="36">
          <cell r="B36">
            <v>2622406.09</v>
          </cell>
        </row>
        <row r="42">
          <cell r="B42">
            <v>2622602.84</v>
          </cell>
        </row>
        <row r="46">
          <cell r="C46" t="str">
            <v>Caixa R$ 196,75 - Outras Despesas: Despesas Diversas R$ 1.172,36, Mat. de Escritório R$ 12.597,89, Mat. de Copa e Cozinha R$ 1.650,07, Mat. de Limpeza e Higiene R$ 2.223,51, Sup. para Informática R$ 458,70, NTO R$ 710.324,55, Aluguel R$ 10.005,42, Anuidade R$ 967,38.</v>
          </cell>
        </row>
      </sheetData>
      <sheetData sheetId="1">
        <row r="8">
          <cell r="B8">
            <v>2622602.8400000003</v>
          </cell>
        </row>
        <row r="10">
          <cell r="B10">
            <v>2868658.57</v>
          </cell>
        </row>
        <row r="11">
          <cell r="B11">
            <v>7088.43</v>
          </cell>
        </row>
        <row r="16">
          <cell r="B16">
            <v>368287.23000000004</v>
          </cell>
        </row>
        <row r="18">
          <cell r="B18">
            <v>38056.069999999992</v>
          </cell>
        </row>
        <row r="19">
          <cell r="B19">
            <v>3230.97</v>
          </cell>
        </row>
        <row r="20">
          <cell r="B20">
            <v>156106.09</v>
          </cell>
        </row>
        <row r="21">
          <cell r="B21">
            <v>164403.16</v>
          </cell>
        </row>
        <row r="24">
          <cell r="B24">
            <v>2727.59</v>
          </cell>
        </row>
        <row r="25">
          <cell r="B25">
            <v>1567.92</v>
          </cell>
        </row>
        <row r="26">
          <cell r="B26">
            <v>565344.30999999994</v>
          </cell>
        </row>
        <row r="36">
          <cell r="B36">
            <v>4198228.25</v>
          </cell>
        </row>
        <row r="42">
          <cell r="B42">
            <v>4198626.5</v>
          </cell>
        </row>
        <row r="46">
          <cell r="C46" t="str">
            <v>Caixa R$ 398,25 - Outras Despesas: Despesas Diversas R$ 1.480,33, Bens de Nat. Permanente R$ 3.966,12, Mat. Auxiliares R$ 14.973,00, Mat. de Escritório R$ 6.869,53, Mat. de Copa e Cozinha R$ 1.315,85, Mat. de Limpeza e Higiene R$ 382,75, Matl Consumo/Desp Adm Diversos R$ 2.000,00, Mat. de Manutenção R$ 419,70, NTO R$ 523.931,61, Aluguel R$ 10.005,42.</v>
          </cell>
        </row>
      </sheetData>
      <sheetData sheetId="2">
        <row r="8">
          <cell r="B8">
            <v>4198626.5</v>
          </cell>
        </row>
        <row r="10">
          <cell r="B10">
            <v>1714390.41</v>
          </cell>
        </row>
        <row r="11">
          <cell r="B11">
            <v>-17586.95</v>
          </cell>
        </row>
        <row r="16">
          <cell r="B16">
            <v>370112.67000000004</v>
          </cell>
        </row>
        <row r="17">
          <cell r="B17">
            <v>7.24</v>
          </cell>
        </row>
        <row r="18">
          <cell r="B18">
            <v>35154.589999999997</v>
          </cell>
        </row>
        <row r="20">
          <cell r="B20">
            <v>247254.07</v>
          </cell>
        </row>
        <row r="21">
          <cell r="B21">
            <v>281491.61000000004</v>
          </cell>
        </row>
        <row r="24">
          <cell r="B24">
            <v>3804.96</v>
          </cell>
        </row>
        <row r="25">
          <cell r="B25">
            <v>1942.1599999999999</v>
          </cell>
        </row>
        <row r="26">
          <cell r="B26">
            <v>606313.57999999996</v>
          </cell>
        </row>
        <row r="36">
          <cell r="B36">
            <v>4348600.47</v>
          </cell>
        </row>
        <row r="42">
          <cell r="B42">
            <v>4349349.08</v>
          </cell>
        </row>
        <row r="46">
          <cell r="C46" t="str">
            <v>Caixa R$ 748,61 - Outras Despesas: Despesas Diversas R$ 786,45, Anuidade R$ 240,50, Bens de Nat. Permanente R$ 21.359,79, Mat. Auxiliares R$ 1.940,00, Mat. de Escritório R$ 11.133,16, Mat. de Copa e Cozinha R$ 1.658,84, Mat. de Limpeza e Higiene R$ 725,35, Mat. de Manutenção R$ 2.453,00, Sup de Informática R$ 652,96, NTO R$ 555.358,11, Aluguel R$ 10.005,42.</v>
          </cell>
        </row>
      </sheetData>
      <sheetData sheetId="3">
        <row r="8">
          <cell r="B8">
            <v>4349349.08</v>
          </cell>
        </row>
        <row r="10">
          <cell r="B10">
            <v>1348359.11</v>
          </cell>
        </row>
        <row r="11">
          <cell r="B11">
            <v>31825.5</v>
          </cell>
        </row>
        <row r="16">
          <cell r="B16">
            <v>351043.83</v>
          </cell>
        </row>
        <row r="17">
          <cell r="B17">
            <v>0</v>
          </cell>
        </row>
        <row r="18">
          <cell r="B18">
            <v>31975.38</v>
          </cell>
        </row>
        <row r="20">
          <cell r="B20">
            <v>162421.99</v>
          </cell>
        </row>
        <row r="21">
          <cell r="B21">
            <v>367049.72</v>
          </cell>
        </row>
        <row r="24">
          <cell r="B24">
            <v>3337.28</v>
          </cell>
        </row>
        <row r="25">
          <cell r="B25">
            <v>3189.22</v>
          </cell>
        </row>
        <row r="26">
          <cell r="B26">
            <v>648559.52000000014</v>
          </cell>
        </row>
        <row r="36">
          <cell r="B36">
            <v>4161329.94</v>
          </cell>
        </row>
        <row r="42">
          <cell r="B42">
            <v>4161956.75</v>
          </cell>
        </row>
        <row r="46">
          <cell r="C46" t="str">
            <v>Caixa R$ 626,81 - Outras Despesas: Despesas Diversas R$ 857,30, Bens de Nat. Permanente R$ 17.531,33, Mat. Auxiliares R$ 970,00, Mat. Copa e Cozinha R$ 1.771,81, Mat. de Escritório R$ 9.716,40, Mat. de Limpeza e Higiene R$ 6.942,02, Mat. de Manutenção R$ 202,60, Sup de Informática R$ 10.365,48, NTO R$ 590.197,16, Aluguel R$ 10.005,42.</v>
          </cell>
        </row>
      </sheetData>
      <sheetData sheetId="4">
        <row r="8">
          <cell r="B8">
            <v>4161956.75</v>
          </cell>
        </row>
        <row r="10">
          <cell r="B10">
            <v>1896630.46</v>
          </cell>
        </row>
        <row r="11">
          <cell r="B11">
            <v>19129.330000000002</v>
          </cell>
        </row>
        <row r="12">
          <cell r="B12">
            <v>1092.3</v>
          </cell>
        </row>
        <row r="16">
          <cell r="B16">
            <v>375067.56</v>
          </cell>
        </row>
        <row r="17">
          <cell r="B17">
            <v>62.42</v>
          </cell>
        </row>
        <row r="18">
          <cell r="B18">
            <v>2038.5100000000002</v>
          </cell>
        </row>
        <row r="20">
          <cell r="B20">
            <v>171225.18</v>
          </cell>
        </row>
        <row r="21">
          <cell r="B21">
            <v>389598.99</v>
          </cell>
        </row>
        <row r="24">
          <cell r="B24">
            <v>2440.39</v>
          </cell>
        </row>
        <row r="25">
          <cell r="B25">
            <v>2346.92</v>
          </cell>
        </row>
        <row r="26">
          <cell r="B26">
            <v>646244.75000000012</v>
          </cell>
        </row>
        <row r="36">
          <cell r="B36">
            <v>4488954.13</v>
          </cell>
        </row>
        <row r="42">
          <cell r="B42">
            <v>4489784.12</v>
          </cell>
        </row>
        <row r="46">
          <cell r="C46" t="str">
            <v>Caixa R$ 829,99 - Outras Despesas: Despesas Diversas R$ 402,46, EPI's R$ 70.073,60,  Mat. de Escritório R$ 8.884,93, Mat. Auxiliares R$ 21.093,96, Mat. Copa e Cozinha R$ 895,28, Mat. de Limpeza e Higiene R$ 143,90, Mat. de Manutenção R$ 365,00, Sup de Informática R$ 261,65, NTO R$ 534.118,55, Aluguel R$ 10.005,42.</v>
          </cell>
        </row>
      </sheetData>
      <sheetData sheetId="5">
        <row r="8">
          <cell r="B8">
            <v>4489784.12</v>
          </cell>
        </row>
        <row r="10">
          <cell r="B10">
            <v>1661175.63</v>
          </cell>
        </row>
        <row r="11">
          <cell r="B11">
            <v>20419.23</v>
          </cell>
        </row>
        <row r="16">
          <cell r="B16">
            <v>372178.26</v>
          </cell>
        </row>
        <row r="17">
          <cell r="B17">
            <v>62.42</v>
          </cell>
        </row>
        <row r="18">
          <cell r="B18">
            <v>16450.78</v>
          </cell>
        </row>
        <row r="20">
          <cell r="B20">
            <v>180773.93</v>
          </cell>
        </row>
        <row r="21">
          <cell r="B21">
            <v>319150.03000000003</v>
          </cell>
        </row>
        <row r="24">
          <cell r="B24">
            <v>2076.33</v>
          </cell>
        </row>
        <row r="25">
          <cell r="B25">
            <v>1512.47</v>
          </cell>
        </row>
        <row r="26">
          <cell r="B26">
            <v>718427.21000000008</v>
          </cell>
        </row>
        <row r="36">
          <cell r="B36">
            <v>4559928.8499999996</v>
          </cell>
        </row>
        <row r="42">
          <cell r="B42">
            <v>4560747.55</v>
          </cell>
        </row>
        <row r="46">
          <cell r="C46" t="str">
            <v>Caixa R$ 818,70 - Outras Despesas: Despesas Diversas R$ 377,24, EPI's R$ 52.764,47,  Mat. de Escritório R$ 8.123,69, Mat. Copa e Cozinha R$ 541,66, Mat. de Limpeza e Higiene R$ 2.384,32, Mat. de Manutenção R$ 1.299,75 Sup de Informática R$ 3.252,50, NTO R$ 639.678,16, Aluguel R$ 10.005,42.</v>
          </cell>
        </row>
      </sheetData>
      <sheetData sheetId="6">
        <row r="8">
          <cell r="B8">
            <v>4560747.55</v>
          </cell>
        </row>
        <row r="10">
          <cell r="B10">
            <v>1646322.64</v>
          </cell>
        </row>
        <row r="11">
          <cell r="B11">
            <v>17948.490000000002</v>
          </cell>
        </row>
        <row r="16">
          <cell r="B16">
            <v>368766.14999999997</v>
          </cell>
        </row>
        <row r="18">
          <cell r="B18">
            <v>10220.130000000001</v>
          </cell>
        </row>
        <row r="20">
          <cell r="B20">
            <v>170474.62</v>
          </cell>
        </row>
        <row r="21">
          <cell r="B21">
            <v>489152.11</v>
          </cell>
        </row>
        <row r="24">
          <cell r="B24">
            <v>2266.04</v>
          </cell>
        </row>
        <row r="25">
          <cell r="B25">
            <v>1545.32</v>
          </cell>
        </row>
        <row r="26">
          <cell r="B26">
            <v>808975.64</v>
          </cell>
        </row>
        <row r="36">
          <cell r="B36">
            <v>4372872.87</v>
          </cell>
        </row>
        <row r="42">
          <cell r="B42">
            <v>4373618.67</v>
          </cell>
        </row>
        <row r="46">
          <cell r="C46" t="str">
            <v>Caixa R$ 745,80 - Outras Despesas: Despesas Diversas R$ 419,30, EPI's R$ 60,33,  Mat. de Escritório R$ 16.591,04, Mat. Copa e Cozinha R$ 1.396,89, Mat. de Limpeza e Higiene R$ 5.870,12, Matl Consumo/Desp Adm R$ 2.080,00, Mat. de Manutenção R$  4.784,90, Sup de Informática R$ 2.401,67, NTO R$ 764.827,79, Aluguel R$ 10.543,60.</v>
          </cell>
        </row>
      </sheetData>
      <sheetData sheetId="7">
        <row r="8">
          <cell r="B8">
            <v>4373618.67</v>
          </cell>
        </row>
        <row r="10">
          <cell r="B10">
            <v>1612366.5</v>
          </cell>
        </row>
        <row r="11">
          <cell r="B11">
            <v>8012.53</v>
          </cell>
        </row>
        <row r="16">
          <cell r="B16">
            <v>381037.21</v>
          </cell>
        </row>
        <row r="18">
          <cell r="B18">
            <v>16471.060000000001</v>
          </cell>
        </row>
        <row r="20">
          <cell r="B20">
            <v>215618.17</v>
          </cell>
        </row>
        <row r="21">
          <cell r="B21">
            <v>605495.17000000004</v>
          </cell>
        </row>
        <row r="24">
          <cell r="B24">
            <v>2134.39</v>
          </cell>
        </row>
        <row r="25">
          <cell r="B25">
            <v>1561.32</v>
          </cell>
        </row>
        <row r="26">
          <cell r="B26">
            <v>804203.79999999993</v>
          </cell>
        </row>
        <row r="36">
          <cell r="B36">
            <v>3966859.22</v>
          </cell>
        </row>
        <row r="42">
          <cell r="B42">
            <v>3967476.58</v>
          </cell>
        </row>
        <row r="46">
          <cell r="C46" t="str">
            <v>Caixa R$ 617,36 - Outras Despesas: Despesas Diversas R$ 1.021,83, Bens de Nat Permanente R$ 699,00, Mat. de Escritório R$ 10.395,69, Mat. Auxiliares R$ 13.800,00, Mat. Copa e Cozinha R$ 1.246,38, Mat. de Limpeza e Higiene R$ 1.218,90, Mat. de Manutenção R$ 73,30, Sup de Informática R$ 1.224,07, NTO R$ 763.981,03, Aluguel R$ 10.543,60.</v>
          </cell>
        </row>
      </sheetData>
      <sheetData sheetId="8">
        <row r="8">
          <cell r="B8">
            <v>3967476.58</v>
          </cell>
        </row>
        <row r="10">
          <cell r="B10">
            <v>1713954.18</v>
          </cell>
        </row>
        <row r="11">
          <cell r="B11">
            <v>-22852.91</v>
          </cell>
        </row>
        <row r="16">
          <cell r="B16">
            <v>430970.83999999997</v>
          </cell>
        </row>
        <row r="17">
          <cell r="B17">
            <v>20.82</v>
          </cell>
        </row>
        <row r="18">
          <cell r="B18">
            <v>8719.08</v>
          </cell>
        </row>
        <row r="20">
          <cell r="B20">
            <v>203075.28</v>
          </cell>
        </row>
        <row r="21">
          <cell r="B21">
            <v>375213.78</v>
          </cell>
        </row>
        <row r="24">
          <cell r="B24">
            <v>2305.54</v>
          </cell>
        </row>
        <row r="25">
          <cell r="B25">
            <v>1544.02</v>
          </cell>
        </row>
        <row r="26">
          <cell r="B26">
            <v>799330.49</v>
          </cell>
        </row>
        <row r="36">
          <cell r="B36">
            <v>3836948.28</v>
          </cell>
        </row>
        <row r="42">
          <cell r="B42">
            <v>3837398</v>
          </cell>
        </row>
        <row r="46">
          <cell r="C46" t="str">
            <v>Caixa R$ 449,72 - Outras Despesas: Despesas Diversas R$ 740,27, Mat. de Escritório R$ 10.693,18, Mat. Auxiliares R$ 17.245,58, Mat. Copa e Cozinha R$ 1.785,55, Mat. de Limpeza e Higiene R$ 1.661,01, Mat. de Manutenção R$ 1.924,32, Sup de Informática R$ 616,16, NTO R$ 754.120,82, Aluguel R$ 10.543,60.</v>
          </cell>
        </row>
      </sheetData>
      <sheetData sheetId="9">
        <row r="8">
          <cell r="B8">
            <v>3837398</v>
          </cell>
        </row>
        <row r="10">
          <cell r="B10">
            <v>1777601.37</v>
          </cell>
        </row>
        <row r="11">
          <cell r="B11">
            <v>-9661.1200000000008</v>
          </cell>
        </row>
        <row r="12">
          <cell r="B12">
            <v>1010.5</v>
          </cell>
        </row>
        <row r="16">
          <cell r="B16">
            <v>365846.5</v>
          </cell>
        </row>
        <row r="17">
          <cell r="B17">
            <v>454.91</v>
          </cell>
        </row>
        <row r="18">
          <cell r="B18">
            <v>33697.839999999997</v>
          </cell>
        </row>
        <row r="20">
          <cell r="B20">
            <v>195307.76</v>
          </cell>
        </row>
        <row r="21">
          <cell r="B21">
            <v>335275.55</v>
          </cell>
        </row>
        <row r="24">
          <cell r="B24">
            <v>3427.77</v>
          </cell>
        </row>
        <row r="25">
          <cell r="B25">
            <v>3251.27</v>
          </cell>
        </row>
        <row r="26">
          <cell r="B26">
            <v>845237.85999999987</v>
          </cell>
        </row>
        <row r="36">
          <cell r="B36">
            <v>3823238.36</v>
          </cell>
        </row>
        <row r="42">
          <cell r="B42">
            <v>3823849.29</v>
          </cell>
        </row>
        <row r="46">
          <cell r="C46" t="str">
            <v>Caixa R$ 610,93 - Outras Despesas: Despesas Diversas R$ 759,19, Bens Permanente R$ 687,05, Mat. de Escritório R$ 9.701,69, Mat. Auxiliares R$ 3.519,00, Mat. Copa e Cozinha R$ 718,65, Mat. de Limpeza e Higiene R$ 884,64, Matl de Consumo/Desp Adm R$ 342,60, Sup de Informática R$ 834,00, NTO R$ 817.247,44, Aluguel R$ 10.543,60.</v>
          </cell>
        </row>
      </sheetData>
      <sheetData sheetId="10">
        <row r="8">
          <cell r="B8">
            <v>3823849.29</v>
          </cell>
        </row>
        <row r="10">
          <cell r="B10">
            <v>1811793.03</v>
          </cell>
        </row>
        <row r="11">
          <cell r="B11">
            <v>38394.35</v>
          </cell>
        </row>
        <row r="16">
          <cell r="B16">
            <v>401133.92</v>
          </cell>
        </row>
        <row r="17">
          <cell r="B17">
            <v>106323.37</v>
          </cell>
        </row>
        <row r="18">
          <cell r="B18">
            <v>44119.34</v>
          </cell>
        </row>
        <row r="20">
          <cell r="B20">
            <v>200107.81</v>
          </cell>
        </row>
        <row r="21">
          <cell r="B21">
            <v>408108.62</v>
          </cell>
        </row>
        <row r="24">
          <cell r="B24">
            <v>2808.78</v>
          </cell>
        </row>
        <row r="25">
          <cell r="B25">
            <v>1864.57</v>
          </cell>
        </row>
        <row r="26">
          <cell r="B26">
            <v>858674.32</v>
          </cell>
        </row>
        <row r="36">
          <cell r="B36">
            <v>3649935.94</v>
          </cell>
        </row>
        <row r="42">
          <cell r="B42">
            <v>3650895.94</v>
          </cell>
        </row>
        <row r="46">
          <cell r="C46" t="str">
            <v>Caixa R$ 960,00 - Outras Despesas: Despesas Diversas R$ 253,57, EPI R$ 1.732,80, Mat. de Escritório R$ 13.926,07, Mat. Auxiliares R$ 21.850,00, Mat. Copa e Cozinha R$ 1.985,63, Mat. de Limpeza e Higiene R$ 1.091,36, Mat de Manutenção R$ 1.624,93, Sup de Informática R$ 1.223,68, NTO R$ 804.442,68, Aluguel R$ 10.543,60.</v>
          </cell>
        </row>
      </sheetData>
      <sheetData sheetId="11">
        <row r="8">
          <cell r="B8">
            <v>3650895.9400000004</v>
          </cell>
        </row>
        <row r="10">
          <cell r="B10">
            <v>0</v>
          </cell>
        </row>
        <row r="11">
          <cell r="B11">
            <v>22770.06</v>
          </cell>
        </row>
        <row r="16">
          <cell r="B16">
            <v>482137.17000000004</v>
          </cell>
        </row>
        <row r="17">
          <cell r="B17">
            <v>143268.66999999998</v>
          </cell>
        </row>
        <row r="18">
          <cell r="B18">
            <v>102686.62</v>
          </cell>
        </row>
        <row r="19">
          <cell r="B19">
            <v>730.47</v>
          </cell>
        </row>
        <row r="20">
          <cell r="B20">
            <v>202669.9</v>
          </cell>
        </row>
        <row r="21">
          <cell r="B21">
            <v>681847.89</v>
          </cell>
        </row>
        <row r="24">
          <cell r="B24">
            <v>3110.78</v>
          </cell>
        </row>
        <row r="25">
          <cell r="B25">
            <v>2302.42</v>
          </cell>
        </row>
        <row r="26">
          <cell r="B26">
            <v>945898.84</v>
          </cell>
        </row>
        <row r="36">
          <cell r="B36">
            <v>1108220.92</v>
          </cell>
        </row>
        <row r="42">
          <cell r="B42">
            <v>1109013.24</v>
          </cell>
        </row>
        <row r="46">
          <cell r="C46" t="str">
            <v>Caixa R$ 792,32 - Outras Despesas: Despesas Diversas R$ 386,24, EPI R$ 1.034,80, Mat. de Escritório R$ 17.092,90, Mat. Auxiliares R$ 31.280,00, Mat. Copa e Cozinha R$ 1.960,00, Mat. de Limpeza e Higiene R$ 5.606,60, Mat de Manutenção R$ 107,50, Sup de Informática R$ 1.036,00, NTO R$ 876.851,20, Aluguel R$ 10.543,60.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E601C-DF96-4A86-ACA6-721860E20257}">
  <dimension ref="A1:N59"/>
  <sheetViews>
    <sheetView showGridLines="0" tabSelected="1" workbookViewId="0">
      <selection activeCell="I4" sqref="I4"/>
    </sheetView>
  </sheetViews>
  <sheetFormatPr defaultColWidth="14.7109375" defaultRowHeight="9" x14ac:dyDescent="0.15"/>
  <cols>
    <col min="1" max="16384" width="14.7109375" style="2"/>
  </cols>
  <sheetData>
    <row r="1" spans="1:14" ht="11.25" x14ac:dyDescent="0.2">
      <c r="A1" s="21" t="s">
        <v>46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1.25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2" thickBot="1" x14ac:dyDescent="0.25">
      <c r="A3" s="22" t="s">
        <v>47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9.75" thickBot="1" x14ac:dyDescent="0.2">
      <c r="A4" s="3" t="s">
        <v>1</v>
      </c>
    </row>
    <row r="5" spans="1:14" ht="9.75" thickBot="1" x14ac:dyDescent="0.2"/>
    <row r="6" spans="1:14" ht="9.75" thickBot="1" x14ac:dyDescent="0.2">
      <c r="A6" s="4"/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</row>
    <row r="7" spans="1:14" ht="9.75" thickBot="1" x14ac:dyDescent="0.2">
      <c r="A7" s="6"/>
      <c r="B7" s="5" t="s">
        <v>15</v>
      </c>
      <c r="C7" s="5" t="s">
        <v>15</v>
      </c>
      <c r="D7" s="5" t="s">
        <v>15</v>
      </c>
      <c r="E7" s="5" t="s">
        <v>15</v>
      </c>
      <c r="F7" s="5" t="s">
        <v>15</v>
      </c>
      <c r="G7" s="5" t="s">
        <v>15</v>
      </c>
      <c r="H7" s="5" t="s">
        <v>15</v>
      </c>
      <c r="I7" s="5" t="s">
        <v>15</v>
      </c>
      <c r="J7" s="5" t="s">
        <v>15</v>
      </c>
      <c r="K7" s="5" t="s">
        <v>15</v>
      </c>
      <c r="L7" s="5" t="s">
        <v>15</v>
      </c>
      <c r="M7" s="5" t="s">
        <v>15</v>
      </c>
      <c r="N7" s="5" t="s">
        <v>15</v>
      </c>
    </row>
    <row r="8" spans="1:14" ht="9.75" thickBot="1" x14ac:dyDescent="0.2">
      <c r="A8" s="7" t="s">
        <v>16</v>
      </c>
      <c r="B8" s="8">
        <f>[1]Janeiro!B8</f>
        <v>4336774.37</v>
      </c>
      <c r="C8" s="8">
        <f>[1]Fevereiro!B8</f>
        <v>2622602.8400000003</v>
      </c>
      <c r="D8" s="8">
        <f>[1]Março!B8</f>
        <v>4198626.5</v>
      </c>
      <c r="E8" s="8">
        <f>[1]Abril!B8</f>
        <v>4349349.08</v>
      </c>
      <c r="F8" s="8">
        <f>[1]Maio!B8</f>
        <v>4161956.75</v>
      </c>
      <c r="G8" s="9">
        <f>[1]Junho!B8</f>
        <v>4489784.12</v>
      </c>
      <c r="H8" s="9">
        <f>[1]Julho!B8</f>
        <v>4560747.55</v>
      </c>
      <c r="I8" s="9">
        <f>[1]Agosto!B8</f>
        <v>4373618.67</v>
      </c>
      <c r="J8" s="9">
        <f>[1]Setembro!B8</f>
        <v>3967476.58</v>
      </c>
      <c r="K8" s="9">
        <f>[1]Outubro!B8</f>
        <v>3837398</v>
      </c>
      <c r="L8" s="9">
        <f>[1]Novembro!B8</f>
        <v>3823849.29</v>
      </c>
      <c r="M8" s="9">
        <f>[1]Dezembro!B8</f>
        <v>3650895.9400000004</v>
      </c>
      <c r="N8" s="8"/>
    </row>
    <row r="9" spans="1:14" ht="9.75" thickBot="1" x14ac:dyDescent="0.2">
      <c r="A9" s="7" t="s">
        <v>17</v>
      </c>
      <c r="B9" s="10"/>
      <c r="C9" s="10"/>
      <c r="D9" s="10"/>
      <c r="E9" s="10"/>
      <c r="F9" s="10"/>
      <c r="G9" s="11"/>
      <c r="H9" s="11"/>
      <c r="I9" s="11"/>
      <c r="J9" s="11"/>
      <c r="K9" s="11"/>
      <c r="L9" s="11"/>
      <c r="M9" s="11"/>
      <c r="N9" s="10"/>
    </row>
    <row r="10" spans="1:14" ht="18.75" thickBot="1" x14ac:dyDescent="0.2">
      <c r="A10" s="7" t="s">
        <v>19</v>
      </c>
      <c r="B10" s="8"/>
      <c r="C10" s="8">
        <f>[1]Fevereiro!B10</f>
        <v>2868658.57</v>
      </c>
      <c r="D10" s="8">
        <f>[1]Março!B10</f>
        <v>1714390.41</v>
      </c>
      <c r="E10" s="8">
        <f>[1]Abril!B10</f>
        <v>1348359.11</v>
      </c>
      <c r="F10" s="8">
        <f>[1]Maio!B10</f>
        <v>1896630.46</v>
      </c>
      <c r="G10" s="9">
        <f>[1]Junho!B10</f>
        <v>1661175.63</v>
      </c>
      <c r="H10" s="9">
        <f>[1]Julho!B10</f>
        <v>1646322.64</v>
      </c>
      <c r="I10" s="9">
        <f>[1]Agosto!B10</f>
        <v>1612366.5</v>
      </c>
      <c r="J10" s="9">
        <f>[1]Setembro!B10</f>
        <v>1713954.18</v>
      </c>
      <c r="K10" s="9">
        <f>[1]Outubro!B10</f>
        <v>1777601.37</v>
      </c>
      <c r="L10" s="9">
        <f>[1]Novembro!B10</f>
        <v>1811793.03</v>
      </c>
      <c r="M10" s="9">
        <f>[1]Dezembro!B10</f>
        <v>0</v>
      </c>
      <c r="N10" s="8">
        <f>SUM(B10:M10)</f>
        <v>18051251.900000002</v>
      </c>
    </row>
    <row r="11" spans="1:14" ht="9.75" thickBot="1" x14ac:dyDescent="0.2">
      <c r="A11" s="7" t="s">
        <v>20</v>
      </c>
      <c r="B11" s="8">
        <f>[1]Janeiro!B11</f>
        <v>11208.35</v>
      </c>
      <c r="C11" s="8">
        <f>[1]Fevereiro!B11</f>
        <v>7088.43</v>
      </c>
      <c r="D11" s="8">
        <f>[1]Março!B11</f>
        <v>-17586.95</v>
      </c>
      <c r="E11" s="8">
        <f>[1]Abril!B11</f>
        <v>31825.5</v>
      </c>
      <c r="F11" s="8">
        <f>[1]Maio!B11</f>
        <v>19129.330000000002</v>
      </c>
      <c r="G11" s="9">
        <f>[1]Junho!B11</f>
        <v>20419.23</v>
      </c>
      <c r="H11" s="9">
        <f>[1]Julho!B11</f>
        <v>17948.490000000002</v>
      </c>
      <c r="I11" s="9">
        <f>[1]Agosto!B11</f>
        <v>8012.53</v>
      </c>
      <c r="J11" s="9">
        <f>[1]Setembro!B11</f>
        <v>-22852.91</v>
      </c>
      <c r="K11" s="9">
        <f>[1]Outubro!B11</f>
        <v>-9661.1200000000008</v>
      </c>
      <c r="L11" s="9">
        <f>[1]Novembro!B11</f>
        <v>38394.35</v>
      </c>
      <c r="M11" s="9">
        <f>[1]Dezembro!B11</f>
        <v>22770.06</v>
      </c>
      <c r="N11" s="8">
        <f>SUM(B11:M11)</f>
        <v>126695.29</v>
      </c>
    </row>
    <row r="12" spans="1:14" ht="9.75" thickBot="1" x14ac:dyDescent="0.2">
      <c r="A12" s="7" t="s">
        <v>21</v>
      </c>
      <c r="B12" s="8"/>
      <c r="C12" s="8"/>
      <c r="D12" s="8"/>
      <c r="E12" s="8"/>
      <c r="F12" s="8">
        <f>[1]Maio!B12</f>
        <v>1092.3</v>
      </c>
      <c r="G12" s="9">
        <f>[1]Junho!B12</f>
        <v>0</v>
      </c>
      <c r="H12" s="9"/>
      <c r="I12" s="9"/>
      <c r="J12" s="9"/>
      <c r="K12" s="9">
        <f>[1]Outubro!B12</f>
        <v>1010.5</v>
      </c>
      <c r="L12" s="9">
        <f>[1]Novembro!B12</f>
        <v>0</v>
      </c>
      <c r="M12" s="9"/>
      <c r="N12" s="8">
        <f>SUM(B12:M12)</f>
        <v>2102.8000000000002</v>
      </c>
    </row>
    <row r="13" spans="1:14" ht="9.75" thickBot="1" x14ac:dyDescent="0.2">
      <c r="A13" s="12" t="s">
        <v>14</v>
      </c>
      <c r="B13" s="13">
        <f t="shared" ref="B13:M13" si="0">SUM(B10:B12)</f>
        <v>11208.35</v>
      </c>
      <c r="C13" s="13">
        <f t="shared" si="0"/>
        <v>2875747</v>
      </c>
      <c r="D13" s="13">
        <f t="shared" si="0"/>
        <v>1696803.46</v>
      </c>
      <c r="E13" s="13">
        <f t="shared" si="0"/>
        <v>1380184.61</v>
      </c>
      <c r="F13" s="13">
        <f t="shared" si="0"/>
        <v>1916852.09</v>
      </c>
      <c r="G13" s="13">
        <f t="shared" si="0"/>
        <v>1681594.8599999999</v>
      </c>
      <c r="H13" s="13">
        <f t="shared" si="0"/>
        <v>1664271.13</v>
      </c>
      <c r="I13" s="13">
        <f t="shared" si="0"/>
        <v>1620379.03</v>
      </c>
      <c r="J13" s="13">
        <f t="shared" si="0"/>
        <v>1691101.27</v>
      </c>
      <c r="K13" s="13">
        <f t="shared" si="0"/>
        <v>1768950.75</v>
      </c>
      <c r="L13" s="13">
        <f t="shared" si="0"/>
        <v>1850187.3800000001</v>
      </c>
      <c r="M13" s="13">
        <f t="shared" si="0"/>
        <v>22770.06</v>
      </c>
      <c r="N13" s="13">
        <f>SUM(N10:N12)</f>
        <v>18180049.990000002</v>
      </c>
    </row>
    <row r="14" spans="1:14" ht="9.75" thickBot="1" x14ac:dyDescent="0.2">
      <c r="A14" s="7" t="s">
        <v>22</v>
      </c>
      <c r="B14" s="10"/>
      <c r="C14" s="10"/>
      <c r="D14" s="10"/>
      <c r="E14" s="10"/>
      <c r="F14" s="10"/>
      <c r="G14" s="11"/>
      <c r="H14" s="11"/>
      <c r="I14" s="11"/>
      <c r="J14" s="11"/>
      <c r="K14" s="11"/>
      <c r="L14" s="11"/>
      <c r="M14" s="11"/>
      <c r="N14" s="10" t="s">
        <v>18</v>
      </c>
    </row>
    <row r="15" spans="1:14" ht="9.75" thickBot="1" x14ac:dyDescent="0.2">
      <c r="A15" s="12" t="s">
        <v>23</v>
      </c>
      <c r="B15" s="13">
        <f>SUM(B16:B19)</f>
        <v>481224.79</v>
      </c>
      <c r="C15" s="13">
        <f>SUM(C16:C19)</f>
        <v>409574.27</v>
      </c>
      <c r="D15" s="13">
        <f>SUM(D16:D19)</f>
        <v>405274.5</v>
      </c>
      <c r="E15" s="13">
        <f t="shared" ref="E15:M15" si="1">SUM(E16:E19)</f>
        <v>383019.21</v>
      </c>
      <c r="F15" s="13">
        <f t="shared" si="1"/>
        <v>377168.49</v>
      </c>
      <c r="G15" s="13">
        <f t="shared" si="1"/>
        <v>388691.45999999996</v>
      </c>
      <c r="H15" s="13">
        <f t="shared" si="1"/>
        <v>378986.27999999997</v>
      </c>
      <c r="I15" s="13">
        <f t="shared" si="1"/>
        <v>397508.27</v>
      </c>
      <c r="J15" s="13">
        <f t="shared" si="1"/>
        <v>439710.74</v>
      </c>
      <c r="K15" s="13">
        <f t="shared" si="1"/>
        <v>399999.25</v>
      </c>
      <c r="L15" s="13">
        <f t="shared" si="1"/>
        <v>551576.63</v>
      </c>
      <c r="M15" s="13">
        <f t="shared" si="1"/>
        <v>728822.93</v>
      </c>
      <c r="N15" s="13">
        <f>SUM(N16:N19)</f>
        <v>5341556.8200000012</v>
      </c>
    </row>
    <row r="16" spans="1:14" ht="9.75" thickBot="1" x14ac:dyDescent="0.2">
      <c r="A16" s="7" t="s">
        <v>24</v>
      </c>
      <c r="B16" s="8">
        <f>[1]Janeiro!B16</f>
        <v>379055.09</v>
      </c>
      <c r="C16" s="8">
        <f>[1]Fevereiro!B16</f>
        <v>368287.23000000004</v>
      </c>
      <c r="D16" s="8">
        <f>[1]Março!B16</f>
        <v>370112.67000000004</v>
      </c>
      <c r="E16" s="8">
        <f>[1]Abril!B16</f>
        <v>351043.83</v>
      </c>
      <c r="F16" s="8">
        <f>[1]Maio!B16</f>
        <v>375067.56</v>
      </c>
      <c r="G16" s="9">
        <f>[1]Junho!B16</f>
        <v>372178.26</v>
      </c>
      <c r="H16" s="9">
        <f>[1]Julho!B16</f>
        <v>368766.14999999997</v>
      </c>
      <c r="I16" s="9">
        <f>[1]Agosto!B16</f>
        <v>381037.21</v>
      </c>
      <c r="J16" s="9">
        <f>[1]Setembro!B16</f>
        <v>430970.83999999997</v>
      </c>
      <c r="K16" s="9">
        <f>[1]Outubro!B16</f>
        <v>365846.5</v>
      </c>
      <c r="L16" s="9">
        <f>[1]Novembro!B16</f>
        <v>401133.92</v>
      </c>
      <c r="M16" s="9">
        <f>[1]Dezembro!B16</f>
        <v>482137.17000000004</v>
      </c>
      <c r="N16" s="8">
        <f t="shared" ref="N16:N27" si="2">SUM(B16:M16)</f>
        <v>4645636.4300000006</v>
      </c>
    </row>
    <row r="17" spans="1:14" ht="9.75" thickBot="1" x14ac:dyDescent="0.2">
      <c r="A17" s="7" t="s">
        <v>25</v>
      </c>
      <c r="B17" s="8">
        <f>[1]Janeiro!B17</f>
        <v>11497.66</v>
      </c>
      <c r="C17" s="8"/>
      <c r="D17" s="8">
        <f>[1]Março!B17</f>
        <v>7.24</v>
      </c>
      <c r="E17" s="8">
        <f>[1]Abril!B17</f>
        <v>0</v>
      </c>
      <c r="F17" s="8">
        <f>[1]Maio!B17</f>
        <v>62.42</v>
      </c>
      <c r="G17" s="9">
        <f>[1]Junho!B17</f>
        <v>62.42</v>
      </c>
      <c r="H17" s="9">
        <f>[1]Julho!B17</f>
        <v>0</v>
      </c>
      <c r="I17" s="9">
        <f>[1]Agosto!B17</f>
        <v>0</v>
      </c>
      <c r="J17" s="9">
        <f>[1]Setembro!B17</f>
        <v>20.82</v>
      </c>
      <c r="K17" s="9">
        <f>[1]Outubro!B17</f>
        <v>454.91</v>
      </c>
      <c r="L17" s="9">
        <f>[1]Novembro!B17</f>
        <v>106323.37</v>
      </c>
      <c r="M17" s="9">
        <f>[1]Dezembro!B17</f>
        <v>143268.66999999998</v>
      </c>
      <c r="N17" s="8">
        <f t="shared" si="2"/>
        <v>261697.50999999998</v>
      </c>
    </row>
    <row r="18" spans="1:14" ht="9.75" thickBot="1" x14ac:dyDescent="0.2">
      <c r="A18" s="7" t="s">
        <v>26</v>
      </c>
      <c r="B18" s="8">
        <f>[1]Janeiro!B18</f>
        <v>90672.04</v>
      </c>
      <c r="C18" s="8">
        <f>[1]Fevereiro!B18</f>
        <v>38056.069999999992</v>
      </c>
      <c r="D18" s="8">
        <f>[1]Março!B18</f>
        <v>35154.589999999997</v>
      </c>
      <c r="E18" s="8">
        <f>[1]Abril!B18</f>
        <v>31975.38</v>
      </c>
      <c r="F18" s="8">
        <f>[1]Maio!B18</f>
        <v>2038.5100000000002</v>
      </c>
      <c r="G18" s="9">
        <f>[1]Junho!B18</f>
        <v>16450.78</v>
      </c>
      <c r="H18" s="9">
        <f>[1]Julho!B18</f>
        <v>10220.130000000001</v>
      </c>
      <c r="I18" s="9">
        <f>[1]Agosto!B18</f>
        <v>16471.060000000001</v>
      </c>
      <c r="J18" s="9">
        <f>[1]Setembro!B18</f>
        <v>8719.08</v>
      </c>
      <c r="K18" s="9">
        <f>[1]Outubro!B18</f>
        <v>33697.839999999997</v>
      </c>
      <c r="L18" s="9">
        <f>[1]Novembro!B18</f>
        <v>44119.34</v>
      </c>
      <c r="M18" s="9">
        <f>[1]Dezembro!B18</f>
        <v>102686.62</v>
      </c>
      <c r="N18" s="8">
        <f t="shared" si="2"/>
        <v>430261.43999999994</v>
      </c>
    </row>
    <row r="19" spans="1:14" ht="9.75" thickBot="1" x14ac:dyDescent="0.2">
      <c r="A19" s="7" t="s">
        <v>27</v>
      </c>
      <c r="B19" s="8"/>
      <c r="C19" s="8">
        <f>[1]Fevereiro!B19</f>
        <v>3230.97</v>
      </c>
      <c r="D19" s="8">
        <f>[1]Março!B19</f>
        <v>0</v>
      </c>
      <c r="E19" s="8">
        <f>[1]Abril!B19</f>
        <v>0</v>
      </c>
      <c r="F19" s="8">
        <f>[1]Maio!B19</f>
        <v>0</v>
      </c>
      <c r="G19" s="9"/>
      <c r="H19" s="9"/>
      <c r="I19" s="9"/>
      <c r="J19" s="9"/>
      <c r="K19" s="9"/>
      <c r="L19" s="9"/>
      <c r="M19" s="9">
        <f>[1]Dezembro!B19</f>
        <v>730.47</v>
      </c>
      <c r="N19" s="8">
        <f t="shared" si="2"/>
        <v>3961.4399999999996</v>
      </c>
    </row>
    <row r="20" spans="1:14" ht="27.75" thickBot="1" x14ac:dyDescent="0.2">
      <c r="A20" s="7" t="s">
        <v>28</v>
      </c>
      <c r="B20" s="8">
        <f>[1]Janeiro!B20</f>
        <v>177177.88</v>
      </c>
      <c r="C20" s="8">
        <f>[1]Fevereiro!B20</f>
        <v>156106.09</v>
      </c>
      <c r="D20" s="8">
        <f>[1]Março!B20</f>
        <v>247254.07</v>
      </c>
      <c r="E20" s="8">
        <f>[1]Abril!B20</f>
        <v>162421.99</v>
      </c>
      <c r="F20" s="8">
        <f>[1]Maio!B20</f>
        <v>171225.18</v>
      </c>
      <c r="G20" s="9">
        <f>[1]Junho!B20</f>
        <v>180773.93</v>
      </c>
      <c r="H20" s="9">
        <f>[1]Julho!B20</f>
        <v>170474.62</v>
      </c>
      <c r="I20" s="9">
        <f>[1]Agosto!B20</f>
        <v>215618.17</v>
      </c>
      <c r="J20" s="9">
        <f>[1]Setembro!B20</f>
        <v>203075.28</v>
      </c>
      <c r="K20" s="9">
        <f>[1]Outubro!B20</f>
        <v>195307.76</v>
      </c>
      <c r="L20" s="9">
        <f>[1]Novembro!B20</f>
        <v>200107.81</v>
      </c>
      <c r="M20" s="9">
        <f>[1]Dezembro!B20</f>
        <v>202669.9</v>
      </c>
      <c r="N20" s="8">
        <f t="shared" si="2"/>
        <v>2282212.6799999997</v>
      </c>
    </row>
    <row r="21" spans="1:14" ht="9.75" thickBot="1" x14ac:dyDescent="0.2">
      <c r="A21" s="7" t="s">
        <v>29</v>
      </c>
      <c r="B21" s="8">
        <f>[1]Janeiro!B21</f>
        <v>323202.12</v>
      </c>
      <c r="C21" s="8">
        <f>[1]Fevereiro!B21</f>
        <v>164403.16</v>
      </c>
      <c r="D21" s="8">
        <f>[1]Março!B21</f>
        <v>281491.61000000004</v>
      </c>
      <c r="E21" s="8">
        <f>[1]Abril!B21</f>
        <v>367049.72</v>
      </c>
      <c r="F21" s="8">
        <f>[1]Maio!B21</f>
        <v>389598.99</v>
      </c>
      <c r="G21" s="9">
        <f>[1]Junho!B21</f>
        <v>319150.03000000003</v>
      </c>
      <c r="H21" s="9">
        <f>[1]Julho!B21</f>
        <v>489152.11</v>
      </c>
      <c r="I21" s="9">
        <f>[1]Agosto!B21</f>
        <v>605495.17000000004</v>
      </c>
      <c r="J21" s="9">
        <f>[1]Setembro!B21</f>
        <v>375213.78</v>
      </c>
      <c r="K21" s="9">
        <f>[1]Outubro!B21</f>
        <v>335275.55</v>
      </c>
      <c r="L21" s="9">
        <f>[1]Novembro!B21</f>
        <v>408108.62</v>
      </c>
      <c r="M21" s="9">
        <f>[1]Dezembro!B21</f>
        <v>681847.89</v>
      </c>
      <c r="N21" s="8">
        <f t="shared" si="2"/>
        <v>4739988.75</v>
      </c>
    </row>
    <row r="22" spans="1:14" ht="9.75" thickBot="1" x14ac:dyDescent="0.2">
      <c r="A22" s="7" t="s">
        <v>30</v>
      </c>
      <c r="B22" s="8"/>
      <c r="C22" s="8"/>
      <c r="D22" s="8">
        <f>[1]Março!B22</f>
        <v>0</v>
      </c>
      <c r="E22" s="8">
        <f>[1]Abril!B22</f>
        <v>0</v>
      </c>
      <c r="F22" s="8"/>
      <c r="G22" s="9"/>
      <c r="H22" s="9"/>
      <c r="I22" s="9"/>
      <c r="J22" s="9"/>
      <c r="K22" s="9"/>
      <c r="L22" s="9"/>
      <c r="M22" s="9"/>
      <c r="N22" s="8">
        <f t="shared" si="2"/>
        <v>0</v>
      </c>
    </row>
    <row r="23" spans="1:14" ht="9.75" thickBot="1" x14ac:dyDescent="0.2">
      <c r="A23" s="7" t="s">
        <v>31</v>
      </c>
      <c r="B23" s="8"/>
      <c r="C23" s="8"/>
      <c r="D23" s="8">
        <f>[1]Março!B23</f>
        <v>0</v>
      </c>
      <c r="E23" s="8">
        <f>[1]Abril!B23</f>
        <v>0</v>
      </c>
      <c r="F23" s="8"/>
      <c r="G23" s="9"/>
      <c r="H23" s="9"/>
      <c r="I23" s="9"/>
      <c r="J23" s="9"/>
      <c r="K23" s="9"/>
      <c r="L23" s="9"/>
      <c r="M23" s="9"/>
      <c r="N23" s="8">
        <f t="shared" si="2"/>
        <v>0</v>
      </c>
    </row>
    <row r="24" spans="1:14" ht="18.75" thickBot="1" x14ac:dyDescent="0.2">
      <c r="A24" s="7" t="s">
        <v>32</v>
      </c>
      <c r="B24" s="8">
        <f>[1]Janeiro!B24</f>
        <v>2766.54</v>
      </c>
      <c r="C24" s="8">
        <f>[1]Fevereiro!B24</f>
        <v>2727.59</v>
      </c>
      <c r="D24" s="8">
        <f>[1]Março!B24</f>
        <v>3804.96</v>
      </c>
      <c r="E24" s="8">
        <f>[1]Abril!B24</f>
        <v>3337.28</v>
      </c>
      <c r="F24" s="8">
        <f>[1]Maio!B24</f>
        <v>2440.39</v>
      </c>
      <c r="G24" s="9">
        <f>[1]Junho!B24</f>
        <v>2076.33</v>
      </c>
      <c r="H24" s="9">
        <f>[1]Julho!B24</f>
        <v>2266.04</v>
      </c>
      <c r="I24" s="9">
        <f>[1]Agosto!B24</f>
        <v>2134.39</v>
      </c>
      <c r="J24" s="9">
        <f>[1]Setembro!B24</f>
        <v>2305.54</v>
      </c>
      <c r="K24" s="9">
        <f>[1]Outubro!B24</f>
        <v>3427.77</v>
      </c>
      <c r="L24" s="9">
        <f>[1]Novembro!B24</f>
        <v>2808.78</v>
      </c>
      <c r="M24" s="9">
        <f>[1]Dezembro!B24</f>
        <v>3110.78</v>
      </c>
      <c r="N24" s="8">
        <f t="shared" si="2"/>
        <v>33206.39</v>
      </c>
    </row>
    <row r="25" spans="1:14" ht="9.75" thickBot="1" x14ac:dyDescent="0.2">
      <c r="A25" s="7" t="s">
        <v>33</v>
      </c>
      <c r="B25" s="8">
        <f>[1]Janeiro!B25</f>
        <v>1608.67</v>
      </c>
      <c r="C25" s="8">
        <f>[1]Fevereiro!B25</f>
        <v>1567.92</v>
      </c>
      <c r="D25" s="8">
        <f>[1]Março!B25</f>
        <v>1942.1599999999999</v>
      </c>
      <c r="E25" s="8">
        <f>[1]Abril!B25</f>
        <v>3189.22</v>
      </c>
      <c r="F25" s="8">
        <f>[1]Maio!B25</f>
        <v>2346.92</v>
      </c>
      <c r="G25" s="9">
        <f>[1]Junho!B25</f>
        <v>1512.47</v>
      </c>
      <c r="H25" s="9">
        <f>[1]Julho!B25</f>
        <v>1545.32</v>
      </c>
      <c r="I25" s="9">
        <f>[1]Agosto!B25</f>
        <v>1561.32</v>
      </c>
      <c r="J25" s="9">
        <f>[1]Setembro!B25</f>
        <v>1544.02</v>
      </c>
      <c r="K25" s="9">
        <f>[1]Outubro!B25</f>
        <v>3251.27</v>
      </c>
      <c r="L25" s="9">
        <f>[1]Novembro!B25</f>
        <v>1864.57</v>
      </c>
      <c r="M25" s="9">
        <f>[1]Dezembro!B25</f>
        <v>2302.42</v>
      </c>
      <c r="N25" s="8">
        <f t="shared" si="2"/>
        <v>24236.28</v>
      </c>
    </row>
    <row r="26" spans="1:14" ht="9.75" thickBot="1" x14ac:dyDescent="0.2">
      <c r="A26" s="7" t="s">
        <v>34</v>
      </c>
      <c r="B26" s="8">
        <f>[1]Janeiro!B26</f>
        <v>739399.88</v>
      </c>
      <c r="C26" s="8">
        <f>[1]Fevereiro!B26</f>
        <v>565344.30999999994</v>
      </c>
      <c r="D26" s="8">
        <f>[1]Março!B26</f>
        <v>606313.57999999996</v>
      </c>
      <c r="E26" s="8">
        <f>[1]Abril!B26</f>
        <v>648559.52000000014</v>
      </c>
      <c r="F26" s="8">
        <f>[1]Maio!B26</f>
        <v>646244.75000000012</v>
      </c>
      <c r="G26" s="9">
        <f>[1]Junho!B26</f>
        <v>718427.21000000008</v>
      </c>
      <c r="H26" s="9">
        <f>[1]Julho!B26</f>
        <v>808975.64</v>
      </c>
      <c r="I26" s="9">
        <f>[1]Agosto!B26</f>
        <v>804203.79999999993</v>
      </c>
      <c r="J26" s="9">
        <f>[1]Setembro!B26</f>
        <v>799330.49</v>
      </c>
      <c r="K26" s="9">
        <f>[1]Outubro!B26</f>
        <v>845237.85999999987</v>
      </c>
      <c r="L26" s="9">
        <f>[1]Novembro!B26</f>
        <v>858674.32</v>
      </c>
      <c r="M26" s="9">
        <f>[1]Dezembro!B26</f>
        <v>945898.84</v>
      </c>
      <c r="N26" s="8">
        <f t="shared" si="2"/>
        <v>8986610.1999999993</v>
      </c>
    </row>
    <row r="27" spans="1:14" ht="23.25" thickBot="1" x14ac:dyDescent="0.25">
      <c r="A27" s="23" t="s">
        <v>48</v>
      </c>
      <c r="B27" s="8">
        <f>[1]Janeiro!B27</f>
        <v>0</v>
      </c>
      <c r="C27" s="8">
        <f>[1]Fevereiro!B27</f>
        <v>0</v>
      </c>
      <c r="D27" s="8">
        <f>[1]Março!B27</f>
        <v>0</v>
      </c>
      <c r="E27" s="8"/>
      <c r="F27" s="8"/>
      <c r="G27" s="9"/>
      <c r="H27" s="9"/>
      <c r="I27" s="9"/>
      <c r="J27" s="9"/>
      <c r="K27" s="9"/>
      <c r="L27" s="9"/>
      <c r="M27" s="9"/>
      <c r="N27" s="8">
        <f t="shared" si="2"/>
        <v>0</v>
      </c>
    </row>
    <row r="28" spans="1:14" ht="9.75" thickBot="1" x14ac:dyDescent="0.2">
      <c r="A28" s="12" t="s">
        <v>14</v>
      </c>
      <c r="B28" s="13">
        <f t="shared" ref="B28:M28" si="3">+B15+B20+B21+B22+B23+B24+B25+B26</f>
        <v>1725379.88</v>
      </c>
      <c r="C28" s="13">
        <f t="shared" si="3"/>
        <v>1299723.3399999999</v>
      </c>
      <c r="D28" s="13">
        <f t="shared" si="3"/>
        <v>1546080.8800000001</v>
      </c>
      <c r="E28" s="13">
        <f t="shared" si="3"/>
        <v>1567576.94</v>
      </c>
      <c r="F28" s="13">
        <f t="shared" si="3"/>
        <v>1589024.7200000002</v>
      </c>
      <c r="G28" s="13">
        <f t="shared" si="3"/>
        <v>1610631.43</v>
      </c>
      <c r="H28" s="13">
        <f t="shared" si="3"/>
        <v>1851400.0099999998</v>
      </c>
      <c r="I28" s="13">
        <f t="shared" si="3"/>
        <v>2026521.12</v>
      </c>
      <c r="J28" s="13">
        <f t="shared" si="3"/>
        <v>1821179.85</v>
      </c>
      <c r="K28" s="13">
        <f t="shared" si="3"/>
        <v>1782499.46</v>
      </c>
      <c r="L28" s="13">
        <f t="shared" si="3"/>
        <v>2023140.73</v>
      </c>
      <c r="M28" s="13">
        <f t="shared" si="3"/>
        <v>2564652.7600000002</v>
      </c>
      <c r="N28" s="14">
        <f>+N15+N20+N21+N22+N23+N24+N25+N26</f>
        <v>21407811.119999997</v>
      </c>
    </row>
    <row r="29" spans="1:14" ht="27.75" thickBot="1" x14ac:dyDescent="0.2">
      <c r="A29" s="12" t="s">
        <v>35</v>
      </c>
      <c r="B29" s="13">
        <f t="shared" ref="B29:M29" si="4">B13-B28</f>
        <v>-1714171.5299999998</v>
      </c>
      <c r="C29" s="13">
        <f t="shared" si="4"/>
        <v>1576023.6600000001</v>
      </c>
      <c r="D29" s="13">
        <f t="shared" si="4"/>
        <v>150722.57999999984</v>
      </c>
      <c r="E29" s="13">
        <f t="shared" si="4"/>
        <v>-187392.32999999984</v>
      </c>
      <c r="F29" s="13">
        <f t="shared" si="4"/>
        <v>327827.36999999988</v>
      </c>
      <c r="G29" s="13">
        <f t="shared" si="4"/>
        <v>70963.429999999935</v>
      </c>
      <c r="H29" s="13">
        <f t="shared" si="4"/>
        <v>-187128.87999999989</v>
      </c>
      <c r="I29" s="13">
        <f t="shared" si="4"/>
        <v>-406142.09000000008</v>
      </c>
      <c r="J29" s="13">
        <f t="shared" si="4"/>
        <v>-130078.58000000007</v>
      </c>
      <c r="K29" s="13">
        <f t="shared" si="4"/>
        <v>-13548.709999999963</v>
      </c>
      <c r="L29" s="13">
        <f t="shared" si="4"/>
        <v>-172953.34999999986</v>
      </c>
      <c r="M29" s="13">
        <f t="shared" si="4"/>
        <v>-2541882.7000000002</v>
      </c>
      <c r="N29" s="14">
        <f>N13-N28</f>
        <v>-3227761.1299999952</v>
      </c>
    </row>
    <row r="30" spans="1:14" ht="36.75" thickBot="1" x14ac:dyDescent="0.2">
      <c r="A30" s="12" t="s">
        <v>36</v>
      </c>
      <c r="B30" s="13">
        <f t="shared" ref="B30:M30" si="5">B8+B13-B28</f>
        <v>2622602.84</v>
      </c>
      <c r="C30" s="13">
        <f t="shared" si="5"/>
        <v>4198626.5</v>
      </c>
      <c r="D30" s="13">
        <f t="shared" si="5"/>
        <v>4349349.08</v>
      </c>
      <c r="E30" s="13">
        <f t="shared" si="5"/>
        <v>4161956.7500000005</v>
      </c>
      <c r="F30" s="13">
        <f t="shared" si="5"/>
        <v>4489784.1199999992</v>
      </c>
      <c r="G30" s="13">
        <f t="shared" si="5"/>
        <v>4560747.5500000007</v>
      </c>
      <c r="H30" s="13">
        <f t="shared" si="5"/>
        <v>4373618.67</v>
      </c>
      <c r="I30" s="13">
        <f t="shared" si="5"/>
        <v>3967476.58</v>
      </c>
      <c r="J30" s="13">
        <f t="shared" si="5"/>
        <v>3837397.9999999995</v>
      </c>
      <c r="K30" s="13">
        <f t="shared" si="5"/>
        <v>3823849.29</v>
      </c>
      <c r="L30" s="13">
        <f t="shared" si="5"/>
        <v>3650895.94</v>
      </c>
      <c r="M30" s="13">
        <f t="shared" si="5"/>
        <v>1109013.2400000002</v>
      </c>
      <c r="N30" s="14"/>
    </row>
    <row r="31" spans="1:14" x14ac:dyDescent="0.15">
      <c r="A31" s="1"/>
      <c r="L31" s="15"/>
      <c r="M31" s="15"/>
    </row>
    <row r="32" spans="1:14" ht="18.75" thickBot="1" x14ac:dyDescent="0.2">
      <c r="A32" s="16" t="s">
        <v>37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7"/>
      <c r="M32" s="17"/>
    </row>
    <row r="33" spans="1:13" ht="9.75" thickBot="1" x14ac:dyDescent="0.2">
      <c r="A33" s="4"/>
      <c r="B33" s="5" t="s">
        <v>2</v>
      </c>
      <c r="C33" s="5" t="s">
        <v>3</v>
      </c>
      <c r="D33" s="5" t="s">
        <v>4</v>
      </c>
      <c r="E33" s="5" t="s">
        <v>5</v>
      </c>
      <c r="F33" s="5" t="s">
        <v>6</v>
      </c>
      <c r="G33" s="5" t="s">
        <v>7</v>
      </c>
      <c r="H33" s="5" t="str">
        <f t="shared" ref="H33:M33" si="6">H6</f>
        <v>Julho</v>
      </c>
      <c r="I33" s="5" t="str">
        <f t="shared" si="6"/>
        <v>Agosto</v>
      </c>
      <c r="J33" s="5" t="str">
        <f t="shared" si="6"/>
        <v>Setembro</v>
      </c>
      <c r="K33" s="5" t="str">
        <f t="shared" si="6"/>
        <v>Outubro</v>
      </c>
      <c r="L33" s="5" t="str">
        <f t="shared" si="6"/>
        <v>Novembro</v>
      </c>
      <c r="M33" s="5" t="str">
        <f t="shared" si="6"/>
        <v>Dezembro</v>
      </c>
    </row>
    <row r="34" spans="1:13" ht="9.75" thickBot="1" x14ac:dyDescent="0.2">
      <c r="A34" s="6"/>
      <c r="B34" s="5" t="s">
        <v>15</v>
      </c>
      <c r="C34" s="5" t="s">
        <v>15</v>
      </c>
      <c r="D34" s="5" t="s">
        <v>15</v>
      </c>
      <c r="E34" s="5"/>
      <c r="F34" s="5"/>
      <c r="G34" s="5"/>
      <c r="H34" s="5"/>
      <c r="I34" s="5"/>
      <c r="J34" s="5"/>
      <c r="K34" s="5"/>
      <c r="L34" s="5"/>
      <c r="M34" s="5"/>
    </row>
    <row r="35" spans="1:13" ht="9.75" thickBot="1" x14ac:dyDescent="0.2">
      <c r="A35" s="7" t="s">
        <v>38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 ht="9.75" thickBot="1" x14ac:dyDescent="0.2">
      <c r="A36" s="7" t="s">
        <v>39</v>
      </c>
      <c r="B36" s="8">
        <f>[1]Janeiro!B36</f>
        <v>2622406.09</v>
      </c>
      <c r="C36" s="8">
        <f>[1]Fevereiro!B36</f>
        <v>4198228.25</v>
      </c>
      <c r="D36" s="8">
        <f>[1]Março!B36</f>
        <v>4348600.47</v>
      </c>
      <c r="E36" s="8">
        <f>[1]Abril!B36</f>
        <v>4161329.94</v>
      </c>
      <c r="F36" s="8">
        <f>[1]Maio!B36</f>
        <v>4488954.13</v>
      </c>
      <c r="G36" s="9">
        <f>[1]Junho!B36</f>
        <v>4559928.8499999996</v>
      </c>
      <c r="H36" s="9">
        <f>[1]Julho!B36</f>
        <v>4372872.87</v>
      </c>
      <c r="I36" s="9">
        <f>[1]Agosto!B36</f>
        <v>3966859.22</v>
      </c>
      <c r="J36" s="9">
        <f>[1]Setembro!B36</f>
        <v>3836948.28</v>
      </c>
      <c r="K36" s="9">
        <f>[1]Outubro!B36</f>
        <v>3823238.36</v>
      </c>
      <c r="L36" s="9">
        <f>[1]Novembro!B36</f>
        <v>3649935.94</v>
      </c>
      <c r="M36" s="9">
        <f>[1]Dezembro!B36</f>
        <v>1108220.92</v>
      </c>
    </row>
    <row r="37" spans="1:13" x14ac:dyDescent="0.15">
      <c r="A37" s="1"/>
    </row>
    <row r="38" spans="1:13" ht="18.75" thickBot="1" x14ac:dyDescent="0.2">
      <c r="A38" s="16" t="s">
        <v>40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ht="9.75" thickBot="1" x14ac:dyDescent="0.2">
      <c r="A39" s="4"/>
      <c r="B39" s="5" t="s">
        <v>2</v>
      </c>
      <c r="C39" s="5" t="s">
        <v>3</v>
      </c>
      <c r="D39" s="5" t="s">
        <v>4</v>
      </c>
      <c r="E39" s="5" t="s">
        <v>5</v>
      </c>
      <c r="F39" s="5" t="s">
        <v>6</v>
      </c>
      <c r="G39" s="5" t="s">
        <v>7</v>
      </c>
      <c r="H39" s="5" t="str">
        <f t="shared" ref="H39:M39" si="7">H6</f>
        <v>Julho</v>
      </c>
      <c r="I39" s="5" t="str">
        <f t="shared" si="7"/>
        <v>Agosto</v>
      </c>
      <c r="J39" s="5" t="str">
        <f t="shared" si="7"/>
        <v>Setembro</v>
      </c>
      <c r="K39" s="5" t="str">
        <f t="shared" si="7"/>
        <v>Outubro</v>
      </c>
      <c r="L39" s="5" t="str">
        <f t="shared" si="7"/>
        <v>Novembro</v>
      </c>
      <c r="M39" s="5" t="str">
        <f t="shared" si="7"/>
        <v>Dezembro</v>
      </c>
    </row>
    <row r="40" spans="1:13" ht="9.75" thickBot="1" x14ac:dyDescent="0.2">
      <c r="A40" s="6"/>
      <c r="B40" s="5" t="s">
        <v>15</v>
      </c>
      <c r="C40" s="5" t="s">
        <v>15</v>
      </c>
      <c r="D40" s="5" t="s">
        <v>15</v>
      </c>
      <c r="E40" s="5" t="s">
        <v>15</v>
      </c>
      <c r="F40" s="5" t="s">
        <v>15</v>
      </c>
      <c r="G40" s="5" t="s">
        <v>15</v>
      </c>
      <c r="H40" s="5" t="s">
        <v>15</v>
      </c>
      <c r="I40" s="5" t="s">
        <v>15</v>
      </c>
      <c r="J40" s="5" t="s">
        <v>15</v>
      </c>
      <c r="K40" s="5" t="s">
        <v>15</v>
      </c>
      <c r="L40" s="5" t="s">
        <v>15</v>
      </c>
      <c r="M40" s="5" t="s">
        <v>15</v>
      </c>
    </row>
    <row r="41" spans="1:13" ht="9.75" thickBot="1" x14ac:dyDescent="0.2">
      <c r="A41" s="7" t="s">
        <v>41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</row>
    <row r="42" spans="1:13" ht="9.75" thickBot="1" x14ac:dyDescent="0.2">
      <c r="A42" s="7" t="s">
        <v>42</v>
      </c>
      <c r="B42" s="8">
        <f>[1]Janeiro!B42</f>
        <v>2622602.84</v>
      </c>
      <c r="C42" s="8">
        <f>[1]Fevereiro!B42</f>
        <v>4198626.5</v>
      </c>
      <c r="D42" s="8">
        <f>[1]Março!B42</f>
        <v>4349349.08</v>
      </c>
      <c r="E42" s="8">
        <f>[1]Abril!B42</f>
        <v>4161956.75</v>
      </c>
      <c r="F42" s="8">
        <f>[1]Maio!B42</f>
        <v>4489784.12</v>
      </c>
      <c r="G42" s="9">
        <f>[1]Junho!B42</f>
        <v>4560747.55</v>
      </c>
      <c r="H42" s="9">
        <f>[1]Julho!B42</f>
        <v>4373618.67</v>
      </c>
      <c r="I42" s="9">
        <f>[1]Agosto!B42</f>
        <v>3967476.58</v>
      </c>
      <c r="J42" s="9">
        <f>[1]Setembro!B42</f>
        <v>3837398</v>
      </c>
      <c r="K42" s="9">
        <f>[1]Outubro!B42</f>
        <v>3823849.29</v>
      </c>
      <c r="L42" s="9">
        <f>[1]Novembro!B42</f>
        <v>3650895.94</v>
      </c>
      <c r="M42" s="9">
        <f>[1]Dezembro!B42</f>
        <v>1109013.24</v>
      </c>
    </row>
    <row r="43" spans="1:13" x14ac:dyDescent="0.15">
      <c r="A43" s="1"/>
    </row>
    <row r="44" spans="1:13" ht="9.75" thickBot="1" x14ac:dyDescent="0.2">
      <c r="A44" s="16" t="s">
        <v>43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ht="9.75" thickBot="1" x14ac:dyDescent="0.2">
      <c r="A45" s="7"/>
      <c r="B45" s="5" t="s">
        <v>44</v>
      </c>
      <c r="C45" s="5" t="s">
        <v>44</v>
      </c>
      <c r="D45" s="5" t="s">
        <v>44</v>
      </c>
      <c r="E45" s="5" t="s">
        <v>44</v>
      </c>
      <c r="F45" s="5" t="s">
        <v>44</v>
      </c>
      <c r="G45" s="5" t="s">
        <v>44</v>
      </c>
      <c r="H45" s="5" t="s">
        <v>44</v>
      </c>
      <c r="I45" s="5" t="s">
        <v>44</v>
      </c>
      <c r="J45" s="5" t="s">
        <v>44</v>
      </c>
      <c r="K45" s="5" t="s">
        <v>44</v>
      </c>
      <c r="L45" s="5" t="s">
        <v>44</v>
      </c>
      <c r="M45" s="5" t="s">
        <v>44</v>
      </c>
    </row>
    <row r="46" spans="1:13" ht="9.75" thickBot="1" x14ac:dyDescent="0.2">
      <c r="A46" s="7" t="s">
        <v>45</v>
      </c>
      <c r="B46" s="5" t="s">
        <v>2</v>
      </c>
      <c r="C46" s="5" t="s">
        <v>3</v>
      </c>
      <c r="D46" s="5" t="s">
        <v>4</v>
      </c>
      <c r="E46" s="5" t="s">
        <v>5</v>
      </c>
      <c r="F46" s="5" t="s">
        <v>6</v>
      </c>
      <c r="G46" s="5" t="s">
        <v>7</v>
      </c>
      <c r="H46" s="5" t="str">
        <f t="shared" ref="H46:M46" si="8">H6</f>
        <v>Julho</v>
      </c>
      <c r="I46" s="5" t="str">
        <f t="shared" si="8"/>
        <v>Agosto</v>
      </c>
      <c r="J46" s="5" t="str">
        <f t="shared" si="8"/>
        <v>Setembro</v>
      </c>
      <c r="K46" s="5" t="str">
        <f t="shared" si="8"/>
        <v>Outubro</v>
      </c>
      <c r="L46" s="5" t="str">
        <f t="shared" si="8"/>
        <v>Novembro</v>
      </c>
      <c r="M46" s="5" t="str">
        <f t="shared" si="8"/>
        <v>Dezembro</v>
      </c>
    </row>
    <row r="47" spans="1:13" x14ac:dyDescent="0.15">
      <c r="A47" s="1"/>
      <c r="B47" s="19" t="str">
        <f>[1]Janeiro!C46</f>
        <v>Caixa R$ 196,75 - Outras Despesas: Despesas Diversas R$ 1.172,36, Mat. de Escritório R$ 12.597,89, Mat. de Copa e Cozinha R$ 1.650,07, Mat. de Limpeza e Higiene R$ 2.223,51, Sup. para Informática R$ 458,70, NTO R$ 710.324,55, Aluguel R$ 10.005,42, Anuidade R$ 967,38.</v>
      </c>
      <c r="C47" s="19" t="str">
        <f>[1]Fevereiro!C46</f>
        <v>Caixa R$ 398,25 - Outras Despesas: Despesas Diversas R$ 1.480,33, Bens de Nat. Permanente R$ 3.966,12, Mat. Auxiliares R$ 14.973,00, Mat. de Escritório R$ 6.869,53, Mat. de Copa e Cozinha R$ 1.315,85, Mat. de Limpeza e Higiene R$ 382,75, Matl Consumo/Desp Adm Diversos R$ 2.000,00, Mat. de Manutenção R$ 419,70, NTO R$ 523.931,61, Aluguel R$ 10.005,42.</v>
      </c>
      <c r="D47" s="19" t="str">
        <f>[1]Março!C46</f>
        <v>Caixa R$ 748,61 - Outras Despesas: Despesas Diversas R$ 786,45, Anuidade R$ 240,50, Bens de Nat. Permanente R$ 21.359,79, Mat. Auxiliares R$ 1.940,00, Mat. de Escritório R$ 11.133,16, Mat. de Copa e Cozinha R$ 1.658,84, Mat. de Limpeza e Higiene R$ 725,35, Mat. de Manutenção R$ 2.453,00, Sup de Informática R$ 652,96, NTO R$ 555.358,11, Aluguel R$ 10.005,42.</v>
      </c>
      <c r="E47" s="19" t="str">
        <f>[1]Abril!C46</f>
        <v>Caixa R$ 626,81 - Outras Despesas: Despesas Diversas R$ 857,30, Bens de Nat. Permanente R$ 17.531,33, Mat. Auxiliares R$ 970,00, Mat. Copa e Cozinha R$ 1.771,81, Mat. de Escritório R$ 9.716,40, Mat. de Limpeza e Higiene R$ 6.942,02, Mat. de Manutenção R$ 202,60, Sup de Informática R$ 10.365,48, NTO R$ 590.197,16, Aluguel R$ 10.005,42.</v>
      </c>
      <c r="F47" s="19" t="str">
        <f>[1]Maio!C46</f>
        <v>Caixa R$ 829,99 - Outras Despesas: Despesas Diversas R$ 402,46, EPI's R$ 70.073,60,  Mat. de Escritório R$ 8.884,93, Mat. Auxiliares R$ 21.093,96, Mat. Copa e Cozinha R$ 895,28, Mat. de Limpeza e Higiene R$ 143,90, Mat. de Manutenção R$ 365,00, Sup de Informática R$ 261,65, NTO R$ 534.118,55, Aluguel R$ 10.005,42.</v>
      </c>
      <c r="G47" s="19" t="str">
        <f>[1]Junho!C46</f>
        <v>Caixa R$ 818,70 - Outras Despesas: Despesas Diversas R$ 377,24, EPI's R$ 52.764,47,  Mat. de Escritório R$ 8.123,69, Mat. Copa e Cozinha R$ 541,66, Mat. de Limpeza e Higiene R$ 2.384,32, Mat. de Manutenção R$ 1.299,75 Sup de Informática R$ 3.252,50, NTO R$ 639.678,16, Aluguel R$ 10.005,42.</v>
      </c>
      <c r="H47" s="19" t="str">
        <f>[1]Julho!C46</f>
        <v>Caixa R$ 745,80 - Outras Despesas: Despesas Diversas R$ 419,30, EPI's R$ 60,33,  Mat. de Escritório R$ 16.591,04, Mat. Copa e Cozinha R$ 1.396,89, Mat. de Limpeza e Higiene R$ 5.870,12, Matl Consumo/Desp Adm R$ 2.080,00, Mat. de Manutenção R$  4.784,90, Sup de Informática R$ 2.401,67, NTO R$ 764.827,79, Aluguel R$ 10.543,60.</v>
      </c>
      <c r="I47" s="19" t="str">
        <f>[1]Agosto!C46</f>
        <v>Caixa R$ 617,36 - Outras Despesas: Despesas Diversas R$ 1.021,83, Bens de Nat Permanente R$ 699,00, Mat. de Escritório R$ 10.395,69, Mat. Auxiliares R$ 13.800,00, Mat. Copa e Cozinha R$ 1.246,38, Mat. de Limpeza e Higiene R$ 1.218,90, Mat. de Manutenção R$ 73,30, Sup de Informática R$ 1.224,07, NTO R$ 763.981,03, Aluguel R$ 10.543,60.</v>
      </c>
      <c r="J47" s="19" t="str">
        <f>[1]Setembro!C46</f>
        <v>Caixa R$ 449,72 - Outras Despesas: Despesas Diversas R$ 740,27, Mat. de Escritório R$ 10.693,18, Mat. Auxiliares R$ 17.245,58, Mat. Copa e Cozinha R$ 1.785,55, Mat. de Limpeza e Higiene R$ 1.661,01, Mat. de Manutenção R$ 1.924,32, Sup de Informática R$ 616,16, NTO R$ 754.120,82, Aluguel R$ 10.543,60.</v>
      </c>
      <c r="K47" s="19" t="str">
        <f>[1]Outubro!C46</f>
        <v>Caixa R$ 610,93 - Outras Despesas: Despesas Diversas R$ 759,19, Bens Permanente R$ 687,05, Mat. de Escritório R$ 9.701,69, Mat. Auxiliares R$ 3.519,00, Mat. Copa e Cozinha R$ 718,65, Mat. de Limpeza e Higiene R$ 884,64, Matl de Consumo/Desp Adm R$ 342,60, Sup de Informática R$ 834,00, NTO R$ 817.247,44, Aluguel R$ 10.543,60.</v>
      </c>
      <c r="L47" s="19" t="str">
        <f>[1]Novembro!C46</f>
        <v>Caixa R$ 960,00 - Outras Despesas: Despesas Diversas R$ 253,57, EPI R$ 1.732,80, Mat. de Escritório R$ 13.926,07, Mat. Auxiliares R$ 21.850,00, Mat. Copa e Cozinha R$ 1.985,63, Mat. de Limpeza e Higiene R$ 1.091,36, Mat de Manutenção R$ 1.624,93, Sup de Informática R$ 1.223,68, NTO R$ 804.442,68, Aluguel R$ 10.543,60.</v>
      </c>
      <c r="M47" s="19" t="str">
        <f>[1]Dezembro!C46</f>
        <v>Caixa R$ 792,32 - Outras Despesas: Despesas Diversas R$ 386,24, EPI R$ 1.034,80, Mat. de Escritório R$ 17.092,90, Mat. Auxiliares R$ 31.280,00, Mat. Copa e Cozinha R$ 1.960,00, Mat. de Limpeza e Higiene R$ 5.606,60, Mat de Manutenção R$ 107,50, Sup de Informática R$ 1.036,00, NTO R$ 876.851,20, Aluguel R$ 10.543,60.</v>
      </c>
    </row>
    <row r="48" spans="1:13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2:13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  <row r="50" spans="2:13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2:13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2:13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2:13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2:13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2:13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</row>
    <row r="56" spans="2:13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2:13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</row>
    <row r="58" spans="2:13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</row>
    <row r="59" spans="2:13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</sheetData>
  <mergeCells count="18">
    <mergeCell ref="L47:L59"/>
    <mergeCell ref="M47:M59"/>
    <mergeCell ref="A39:A40"/>
    <mergeCell ref="B47:B59"/>
    <mergeCell ref="C47:C59"/>
    <mergeCell ref="D47:D59"/>
    <mergeCell ref="E47:E59"/>
    <mergeCell ref="F47:F59"/>
    <mergeCell ref="H47:H59"/>
    <mergeCell ref="I47:I59"/>
    <mergeCell ref="J47:J59"/>
    <mergeCell ref="K47:K59"/>
    <mergeCell ref="G47:G59"/>
    <mergeCell ref="A6:A7"/>
    <mergeCell ref="A1:N1"/>
    <mergeCell ref="A2:N2"/>
    <mergeCell ref="A3:N3"/>
    <mergeCell ref="A33:A3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Bianca Santana Ramos</cp:lastModifiedBy>
  <dcterms:created xsi:type="dcterms:W3CDTF">2025-10-13T12:41:50Z</dcterms:created>
  <dcterms:modified xsi:type="dcterms:W3CDTF">2025-10-13T12:44:03Z</dcterms:modified>
</cp:coreProperties>
</file>