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5\Fluxo de Caixa\Fluxo de Caixa 2019\"/>
    </mc:Choice>
  </mc:AlternateContent>
  <xr:revisionPtr revIDLastSave="0" documentId="14_{39CECF71-207F-4C2C-841E-5949D6FF3974}" xr6:coauthVersionLast="47" xr6:coauthVersionMax="47" xr10:uidLastSave="{00000000-0000-0000-0000-000000000000}"/>
  <bookViews>
    <workbookView xWindow="-120" yWindow="-120" windowWidth="20730" windowHeight="11040" xr2:uid="{92202480-F049-4774-9D90-2F1064D5F479}"/>
  </bookViews>
  <sheets>
    <sheet name="Planilh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M46" i="1"/>
  <c r="L46" i="1"/>
  <c r="K46" i="1"/>
  <c r="I46" i="1"/>
  <c r="H46" i="1"/>
  <c r="G46" i="1"/>
  <c r="F46" i="1"/>
  <c r="E46" i="1"/>
  <c r="D46" i="1"/>
  <c r="C46" i="1"/>
  <c r="B46" i="1"/>
  <c r="M45" i="1"/>
  <c r="L45" i="1"/>
  <c r="K45" i="1"/>
  <c r="J45" i="1"/>
  <c r="I45" i="1"/>
  <c r="H45" i="1"/>
  <c r="M41" i="1"/>
  <c r="L41" i="1"/>
  <c r="K41" i="1"/>
  <c r="J41" i="1"/>
  <c r="I41" i="1"/>
  <c r="H41" i="1"/>
  <c r="G41" i="1"/>
  <c r="F41" i="1"/>
  <c r="E41" i="1"/>
  <c r="D41" i="1"/>
  <c r="C41" i="1"/>
  <c r="B41" i="1"/>
  <c r="M38" i="1"/>
  <c r="L38" i="1"/>
  <c r="K38" i="1"/>
  <c r="J38" i="1"/>
  <c r="I38" i="1"/>
  <c r="H38" i="1"/>
  <c r="M35" i="1"/>
  <c r="L35" i="1"/>
  <c r="K35" i="1"/>
  <c r="J35" i="1"/>
  <c r="I35" i="1"/>
  <c r="H35" i="1"/>
  <c r="G35" i="1"/>
  <c r="F35" i="1"/>
  <c r="E35" i="1"/>
  <c r="D35" i="1"/>
  <c r="C35" i="1"/>
  <c r="B35" i="1"/>
  <c r="M32" i="1"/>
  <c r="L32" i="1"/>
  <c r="K32" i="1"/>
  <c r="J32" i="1"/>
  <c r="I32" i="1"/>
  <c r="H32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C23" i="1"/>
  <c r="B23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M15" i="1" s="1"/>
  <c r="M27" i="1" s="1"/>
  <c r="L17" i="1"/>
  <c r="C17" i="1"/>
  <c r="M16" i="1"/>
  <c r="L16" i="1"/>
  <c r="K16" i="1"/>
  <c r="J16" i="1"/>
  <c r="I16" i="1"/>
  <c r="H16" i="1"/>
  <c r="G16" i="1"/>
  <c r="F16" i="1"/>
  <c r="F15" i="1" s="1"/>
  <c r="F27" i="1" s="1"/>
  <c r="E16" i="1"/>
  <c r="D16" i="1"/>
  <c r="C16" i="1"/>
  <c r="B16" i="1"/>
  <c r="B15" i="1" s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M13" i="1" s="1"/>
  <c r="L10" i="1"/>
  <c r="K10" i="1"/>
  <c r="K13" i="1" s="1"/>
  <c r="J10" i="1"/>
  <c r="J13" i="1" s="1"/>
  <c r="I10" i="1"/>
  <c r="I13" i="1" s="1"/>
  <c r="H10" i="1"/>
  <c r="H13" i="1" s="1"/>
  <c r="G10" i="1"/>
  <c r="G13" i="1" s="1"/>
  <c r="F10" i="1"/>
  <c r="E10" i="1"/>
  <c r="E13" i="1" s="1"/>
  <c r="D10" i="1"/>
  <c r="D13" i="1" s="1"/>
  <c r="C10" i="1"/>
  <c r="C13" i="1" s="1"/>
  <c r="B10" i="1"/>
  <c r="B13" i="1" s="1"/>
  <c r="M8" i="1"/>
  <c r="L8" i="1"/>
  <c r="K8" i="1"/>
  <c r="J8" i="1"/>
  <c r="I8" i="1"/>
  <c r="H8" i="1"/>
  <c r="G8" i="1"/>
  <c r="F8" i="1"/>
  <c r="C8" i="1"/>
  <c r="B8" i="1"/>
  <c r="N23" i="1" l="1"/>
  <c r="D15" i="1"/>
  <c r="D27" i="1" s="1"/>
  <c r="D28" i="1" s="1"/>
  <c r="H15" i="1"/>
  <c r="H27" i="1" s="1"/>
  <c r="H29" i="1" s="1"/>
  <c r="E15" i="1"/>
  <c r="E27" i="1" s="1"/>
  <c r="E28" i="1" s="1"/>
  <c r="B27" i="1"/>
  <c r="G15" i="1"/>
  <c r="G27" i="1" s="1"/>
  <c r="K15" i="1"/>
  <c r="K27" i="1" s="1"/>
  <c r="K28" i="1" s="1"/>
  <c r="L13" i="1"/>
  <c r="I15" i="1"/>
  <c r="I27" i="1" s="1"/>
  <c r="I28" i="1" s="1"/>
  <c r="N18" i="1"/>
  <c r="J15" i="1"/>
  <c r="J27" i="1" s="1"/>
  <c r="N19" i="1"/>
  <c r="N20" i="1"/>
  <c r="N21" i="1"/>
  <c r="N16" i="1"/>
  <c r="N24" i="1"/>
  <c r="N25" i="1"/>
  <c r="N26" i="1"/>
  <c r="N17" i="1"/>
  <c r="B28" i="1"/>
  <c r="N11" i="1"/>
  <c r="F13" i="1"/>
  <c r="F28" i="1" s="1"/>
  <c r="C15" i="1"/>
  <c r="C27" i="1" s="1"/>
  <c r="C28" i="1" s="1"/>
  <c r="L15" i="1"/>
  <c r="L27" i="1" s="1"/>
  <c r="L28" i="1" s="1"/>
  <c r="K29" i="1"/>
  <c r="M29" i="1"/>
  <c r="M28" i="1"/>
  <c r="I29" i="1"/>
  <c r="B29" i="1"/>
  <c r="J29" i="1"/>
  <c r="H28" i="1"/>
  <c r="C29" i="1"/>
  <c r="D8" i="1" s="1"/>
  <c r="D29" i="1" s="1"/>
  <c r="E8" i="1" s="1"/>
  <c r="E29" i="1" s="1"/>
  <c r="F29" i="1"/>
  <c r="G29" i="1"/>
  <c r="G28" i="1"/>
  <c r="J28" i="1"/>
  <c r="N10" i="1"/>
  <c r="N13" i="1" l="1"/>
  <c r="L29" i="1"/>
  <c r="N28" i="1"/>
  <c r="N15" i="1"/>
  <c r="N27" i="1" s="1"/>
</calcChain>
</file>

<file path=xl/sharedStrings.xml><?xml version="1.0" encoding="utf-8"?>
<sst xmlns="http://schemas.openxmlformats.org/spreadsheetml/2006/main" count="131" uniqueCount="48">
  <si>
    <t>Relatório</t>
  </si>
  <si>
    <t>Relatório - Demonstrativo do Fluxo de Caixa</t>
  </si>
  <si>
    <t>CAC Guarulhos - 2019</t>
  </si>
  <si>
    <t> 509 - Fluxo de Caixa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</si>
  <si>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</si>
  <si>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</si>
  <si>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</si>
  <si>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</si>
  <si>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</si>
  <si>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</si>
  <si>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</si>
  <si>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</si>
  <si>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</si>
  <si>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</si>
  <si>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</si>
  <si>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</si>
  <si>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</si>
  <si>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Valor</t>
  </si>
  <si>
    <t>Saldo do Mês Anterior</t>
  </si>
  <si>
    <t>RECEITAS</t>
  </si>
  <si>
    <t>-</t>
  </si>
  <si>
    <t>Contrato de Gestão / Convênio</t>
  </si>
  <si>
    <t>Receitas Financeiras</t>
  </si>
  <si>
    <t>Outras Receitas</t>
  </si>
  <si>
    <t>DESPESAS</t>
  </si>
  <si>
    <t>Pessoal (CLT)</t>
  </si>
  <si>
    <t>Salários</t>
  </si>
  <si>
    <t>13º</t>
  </si>
  <si>
    <t>Férias</t>
  </si>
  <si>
    <t>Outros</t>
  </si>
  <si>
    <t>Terceiros (Serviços/Locação Equipamentos)</t>
  </si>
  <si>
    <t>Materiais</t>
  </si>
  <si>
    <t>Manutenção Predial</t>
  </si>
  <si>
    <t>Investimentos</t>
  </si>
  <si>
    <t>Utilidade Pública (água, energia, telefone, gas)</t>
  </si>
  <si>
    <t>Financeiras</t>
  </si>
  <si>
    <t>Outras despesas</t>
  </si>
  <si>
    <t>Saldo do mês (Receitas-despesas)</t>
  </si>
  <si>
    <t>SALDO FINAL (SD Anterior +Receitas - Despesas)</t>
  </si>
  <si>
    <t> 305 - Saldo Bancário </t>
  </si>
  <si>
    <t>Conta Corrente</t>
  </si>
  <si>
    <t>Aplicações</t>
  </si>
  <si>
    <t> 511 - Composição de Saldo </t>
  </si>
  <si>
    <t>Investimento</t>
  </si>
  <si>
    <t>Custeio</t>
  </si>
  <si>
    <t> 371 - Observação </t>
  </si>
  <si>
    <t>Mês</t>
  </si>
  <si>
    <t>Descrição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</si>
</sst>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7"/>
      <color rgb="FF000000"/>
      <name val="Verdana"/>
      <family val="2"/>
    </font>
    <font>
      <b/>
      <sz val="7"/>
      <color rgb="FF696969"/>
      <name val="Verdana"/>
      <family val="2"/>
    </font>
    <font>
      <b/>
      <sz val="7"/>
      <color theme="1"/>
      <name val="Aptos Narrow"/>
      <family val="2"/>
      <scheme val="minor"/>
    </font>
    <font>
      <b/>
      <sz val="7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4" fillId="0" borderId="1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43" fontId="2" fillId="0" borderId="3" xfId="1" applyFont="1" applyBorder="1" applyAlignment="1">
      <alignment horizontal="right" wrapText="1"/>
    </xf>
    <xf numFmtId="43" fontId="2" fillId="0" borderId="3" xfId="1" applyFont="1" applyFill="1" applyBorder="1" applyAlignment="1">
      <alignment horizontal="right" wrapText="1"/>
    </xf>
    <xf numFmtId="43" fontId="2" fillId="0" borderId="3" xfId="1" applyFont="1" applyBorder="1" applyAlignment="1">
      <alignment horizontal="center" wrapText="1"/>
    </xf>
    <xf numFmtId="43" fontId="2" fillId="0" borderId="3" xfId="1" applyFont="1" applyFill="1" applyBorder="1" applyAlignment="1">
      <alignment horizontal="center" wrapText="1"/>
    </xf>
    <xf numFmtId="0" fontId="5" fillId="0" borderId="3" xfId="0" applyFont="1" applyBorder="1" applyAlignment="1">
      <alignment wrapText="1"/>
    </xf>
    <xf numFmtId="43" fontId="5" fillId="0" borderId="3" xfId="1" applyFont="1" applyBorder="1" applyAlignment="1">
      <alignment horizontal="right" wrapText="1"/>
    </xf>
    <xf numFmtId="43" fontId="5" fillId="0" borderId="3" xfId="1" applyFont="1" applyFill="1" applyBorder="1" applyAlignment="1">
      <alignment horizontal="right" wrapText="1"/>
    </xf>
    <xf numFmtId="43" fontId="6" fillId="0" borderId="3" xfId="1" applyFont="1" applyFill="1" applyBorder="1" applyAlignment="1">
      <alignment horizontal="right" wrapText="1"/>
    </xf>
    <xf numFmtId="43" fontId="2" fillId="0" borderId="0" xfId="1" applyFont="1" applyFill="1"/>
    <xf numFmtId="0" fontId="4" fillId="0" borderId="0" xfId="0" applyFont="1" applyAlignment="1">
      <alignment wrapText="1"/>
    </xf>
    <xf numFmtId="43" fontId="4" fillId="0" borderId="0" xfId="1" applyFont="1" applyFill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 applyBorder="1" applyAlignment="1">
      <alignment horizontal="justify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eac\AreaComum\CAC%20GUARULHOS\Departamentos\Contabilidade\Fluxo%20de%20Caixa\2019\Dem.Fluxo%20de%20Caixa%20CAC%202019%20(Dezembro).xlsx" TargetMode="External"/><Relationship Id="rId1" Type="http://schemas.openxmlformats.org/officeDocument/2006/relationships/externalLinkPath" Target="file:///V:\Ceac\AreaComum\CAC%20GUARULHOS\Departamentos\Contabilidade\Fluxo%20de%20Caixa\2019\Dem.Fluxo%20de%20Caixa%20CAC%202019%20(Dezembr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dministracao\Adriana%20Contabil\2019%20CEAC%20Norte\Relatorios\Dem.Fluxo%20de%20Caixa%20Nort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Fluxo de Caixa 2019"/>
      <sheetName val="Planilha1"/>
    </sheetNames>
    <sheetDataSet>
      <sheetData sheetId="0"/>
      <sheetData sheetId="1">
        <row r="8">
          <cell r="B8">
            <v>1393278.7999999996</v>
          </cell>
        </row>
        <row r="10">
          <cell r="B10">
            <v>1361736.78</v>
          </cell>
        </row>
        <row r="11">
          <cell r="B11">
            <v>1930.94</v>
          </cell>
        </row>
        <row r="16">
          <cell r="B16">
            <v>235274.32</v>
          </cell>
        </row>
        <row r="18">
          <cell r="B18">
            <v>80410.91</v>
          </cell>
        </row>
        <row r="19">
          <cell r="B19">
            <v>216620.17</v>
          </cell>
        </row>
        <row r="20">
          <cell r="B20">
            <v>60615.09</v>
          </cell>
        </row>
        <row r="21">
          <cell r="B21">
            <v>692091.78</v>
          </cell>
        </row>
        <row r="23">
          <cell r="B23"/>
        </row>
        <row r="24">
          <cell r="B24">
            <v>18294.57</v>
          </cell>
        </row>
        <row r="25">
          <cell r="B25">
            <v>998.7</v>
          </cell>
        </row>
        <row r="26">
          <cell r="B26">
            <v>921468.68</v>
          </cell>
        </row>
        <row r="35">
          <cell r="B35">
            <v>530956.23</v>
          </cell>
        </row>
        <row r="41">
          <cell r="B41">
            <v>531172.30000000005</v>
          </cell>
        </row>
        <row r="45">
          <cell r="C45" t="str">
            <v xml:space="preserve">Caixa R$ 216,07 - Outras despesas: Desp.Diversas R$ 691,03 - Taxa R$ 186,92 - NTO R$ 920.590,73
</v>
          </cell>
        </row>
      </sheetData>
      <sheetData sheetId="2">
        <row r="8">
          <cell r="B8">
            <v>531172.29999999935</v>
          </cell>
        </row>
        <row r="10">
          <cell r="B10">
            <v>3590227.69</v>
          </cell>
        </row>
        <row r="11">
          <cell r="B11">
            <v>5410.99</v>
          </cell>
        </row>
        <row r="16">
          <cell r="B16">
            <v>229131.71</v>
          </cell>
        </row>
        <row r="17">
          <cell r="B17"/>
        </row>
        <row r="18">
          <cell r="B18">
            <v>22039.18</v>
          </cell>
        </row>
        <row r="19">
          <cell r="B19">
            <v>160688.36000000002</v>
          </cell>
        </row>
        <row r="20">
          <cell r="B20">
            <v>121015.41</v>
          </cell>
        </row>
        <row r="21">
          <cell r="B21">
            <v>205492.46</v>
          </cell>
        </row>
        <row r="22">
          <cell r="B22"/>
        </row>
        <row r="23">
          <cell r="B23"/>
        </row>
        <row r="24">
          <cell r="B24">
            <v>19144.97</v>
          </cell>
        </row>
        <row r="25">
          <cell r="B25">
            <v>848.77</v>
          </cell>
        </row>
        <row r="26">
          <cell r="B26">
            <v>603848.72</v>
          </cell>
        </row>
        <row r="35">
          <cell r="B35">
            <v>2764526.15</v>
          </cell>
        </row>
        <row r="41">
          <cell r="B41">
            <v>2764601.4</v>
          </cell>
        </row>
        <row r="45">
          <cell r="C45" t="str">
            <v xml:space="preserve">Caixa R$ 75,25 - Outras despesas: Desp.Diversas R$ 587,79 - NTO R$604.022,23 - Multa 0,03 - Taxa R$ 761,33 (recuperação de despesas)
</v>
          </cell>
        </row>
      </sheetData>
      <sheetData sheetId="3">
        <row r="10">
          <cell r="B10">
            <v>1535263.98</v>
          </cell>
        </row>
        <row r="11">
          <cell r="B11">
            <v>5422.7</v>
          </cell>
        </row>
        <row r="16">
          <cell r="B16">
            <v>255592.92</v>
          </cell>
        </row>
        <row r="18">
          <cell r="B18">
            <v>19847.849999999999</v>
          </cell>
        </row>
        <row r="19">
          <cell r="B19">
            <v>150673.60999999999</v>
          </cell>
        </row>
        <row r="20">
          <cell r="B20">
            <v>344011.43000000005</v>
          </cell>
        </row>
        <row r="21">
          <cell r="B21">
            <v>253304.85</v>
          </cell>
        </row>
        <row r="24">
          <cell r="B24">
            <v>15724.11</v>
          </cell>
        </row>
        <row r="25">
          <cell r="B25">
            <v>890.69</v>
          </cell>
        </row>
        <row r="26">
          <cell r="B26">
            <v>778858.44</v>
          </cell>
        </row>
        <row r="35">
          <cell r="B35">
            <v>2486058.1</v>
          </cell>
        </row>
        <row r="41">
          <cell r="B41">
            <v>2486384.88</v>
          </cell>
        </row>
        <row r="45">
          <cell r="C45" t="str">
            <v xml:space="preserve">Caixa R$ 326,78 - Outras despesas: Desp.Diversas R$ 755,50 - NTO R$775.446,66 - Multa 0,01 - Taxa R$ 2.655,57
</v>
          </cell>
        </row>
      </sheetData>
      <sheetData sheetId="4">
        <row r="10">
          <cell r="B10">
            <v>1773187.76</v>
          </cell>
        </row>
        <row r="11">
          <cell r="B11">
            <v>6377.83</v>
          </cell>
        </row>
        <row r="16">
          <cell r="B16">
            <v>247902.89</v>
          </cell>
        </row>
        <row r="18">
          <cell r="B18">
            <v>21378.99</v>
          </cell>
        </row>
        <row r="19">
          <cell r="B19">
            <v>158187.77000000002</v>
          </cell>
        </row>
        <row r="20">
          <cell r="B20">
            <v>79247.59</v>
          </cell>
        </row>
        <row r="21">
          <cell r="B21">
            <v>258428.94</v>
          </cell>
        </row>
        <row r="24">
          <cell r="B24">
            <v>19080.68</v>
          </cell>
        </row>
        <row r="25">
          <cell r="B25">
            <v>928.05</v>
          </cell>
        </row>
        <row r="26">
          <cell r="B26">
            <v>587138.67999999993</v>
          </cell>
        </row>
        <row r="35">
          <cell r="B35">
            <v>2893392.55</v>
          </cell>
        </row>
        <row r="41">
          <cell r="B41">
            <v>2893529.88</v>
          </cell>
        </row>
        <row r="45">
          <cell r="C45" t="str">
            <v xml:space="preserve">Caixa R$ 137,33 - Outras despesas: Desp.Diversas R$ 1.525,72 - NTO R$585.739,96 </v>
          </cell>
        </row>
      </sheetData>
      <sheetData sheetId="5">
        <row r="8">
          <cell r="B8">
            <v>2893656.1799999997</v>
          </cell>
        </row>
        <row r="10">
          <cell r="B10">
            <v>1822908.58</v>
          </cell>
        </row>
        <row r="11">
          <cell r="B11">
            <v>4205.21</v>
          </cell>
        </row>
        <row r="16">
          <cell r="B16">
            <v>230748.6</v>
          </cell>
        </row>
        <row r="18">
          <cell r="B18">
            <v>34788.400000000001</v>
          </cell>
        </row>
        <row r="19">
          <cell r="B19">
            <v>155567.30999999997</v>
          </cell>
        </row>
        <row r="20">
          <cell r="B20">
            <v>102358.26000000001</v>
          </cell>
        </row>
        <row r="21">
          <cell r="B21">
            <v>338972.75</v>
          </cell>
        </row>
        <row r="24">
          <cell r="B24">
            <v>17804.849999999999</v>
          </cell>
        </row>
        <row r="25">
          <cell r="B25">
            <v>952.82</v>
          </cell>
        </row>
        <row r="26">
          <cell r="B26">
            <v>656701.04</v>
          </cell>
        </row>
        <row r="35">
          <cell r="B35">
            <v>3182733.82</v>
          </cell>
        </row>
        <row r="41">
          <cell r="B41">
            <v>3182875.94</v>
          </cell>
        </row>
        <row r="45">
          <cell r="C45" t="str">
            <v xml:space="preserve">Caixa R$ 142,12 - Outras despesas: Desp.Diversas R$ 1.003,15 - Taxa R$ 788,72 - NTO R$ 654.909,17 </v>
          </cell>
        </row>
      </sheetData>
      <sheetData sheetId="6">
        <row r="8">
          <cell r="B8">
            <v>3182875.94</v>
          </cell>
        </row>
        <row r="10">
          <cell r="B10">
            <v>1839411.5</v>
          </cell>
        </row>
        <row r="11">
          <cell r="B11">
            <v>13937.51</v>
          </cell>
        </row>
        <row r="16">
          <cell r="B16">
            <v>220418.1</v>
          </cell>
        </row>
        <row r="18">
          <cell r="B18">
            <v>23974.240000000002</v>
          </cell>
        </row>
        <row r="19">
          <cell r="B19">
            <v>146957.29</v>
          </cell>
        </row>
        <row r="20">
          <cell r="B20">
            <v>140383.51</v>
          </cell>
        </row>
        <row r="21">
          <cell r="B21">
            <v>303423.84000000003</v>
          </cell>
        </row>
        <row r="24">
          <cell r="B24">
            <v>17938.57</v>
          </cell>
        </row>
        <row r="25">
          <cell r="B25">
            <v>844.04</v>
          </cell>
        </row>
        <row r="26">
          <cell r="B26">
            <v>662659.97</v>
          </cell>
        </row>
        <row r="35">
          <cell r="B35">
            <v>3519590.35</v>
          </cell>
        </row>
        <row r="41">
          <cell r="B41">
            <v>3519625.39</v>
          </cell>
        </row>
        <row r="45">
          <cell r="C45" t="str">
            <v>Caixa R$ 35,04 - Outras despesas: Desp.Diversas R$ 673,94 - Taxa R$ 788,72 - NTO R$ 661.197,31</v>
          </cell>
        </row>
      </sheetData>
      <sheetData sheetId="7">
        <row r="8">
          <cell r="B8">
            <v>3519625.3899999997</v>
          </cell>
        </row>
        <row r="10">
          <cell r="B10">
            <v>2053796.3</v>
          </cell>
        </row>
        <row r="11">
          <cell r="B11">
            <v>19303.490000000002</v>
          </cell>
        </row>
        <row r="16">
          <cell r="B16">
            <v>227260.71</v>
          </cell>
        </row>
        <row r="18">
          <cell r="B18">
            <v>21950.240000000002</v>
          </cell>
        </row>
        <row r="19">
          <cell r="B19">
            <v>140845.48000000001</v>
          </cell>
        </row>
        <row r="20">
          <cell r="B20">
            <v>109440.32000000001</v>
          </cell>
        </row>
        <row r="21">
          <cell r="B21">
            <v>420840.96000000002</v>
          </cell>
        </row>
        <row r="24">
          <cell r="B24">
            <v>16436.89</v>
          </cell>
        </row>
        <row r="25">
          <cell r="B25">
            <v>830.24</v>
          </cell>
        </row>
        <row r="26">
          <cell r="B26">
            <v>577004.74999999988</v>
          </cell>
        </row>
        <row r="35">
          <cell r="B35">
            <v>4077938.86</v>
          </cell>
        </row>
        <row r="41">
          <cell r="B41">
            <v>4078115.59</v>
          </cell>
        </row>
        <row r="45">
          <cell r="C45" t="str">
            <v>Caixa R$ 176,73 - Outras despesas: Desp.Diversas R$ 889,95 - Taxa R$ 788,72 - NTO R$ 575.326,08</v>
          </cell>
        </row>
      </sheetData>
      <sheetData sheetId="8">
        <row r="8">
          <cell r="B8">
            <v>4078115.59</v>
          </cell>
        </row>
        <row r="10">
          <cell r="B10">
            <v>1594674.11</v>
          </cell>
        </row>
        <row r="11">
          <cell r="B11">
            <v>16326.21</v>
          </cell>
        </row>
        <row r="16">
          <cell r="B16">
            <v>257756.83</v>
          </cell>
        </row>
        <row r="18">
          <cell r="B18">
            <v>3403.53</v>
          </cell>
        </row>
        <row r="19">
          <cell r="B19">
            <v>186313.7</v>
          </cell>
        </row>
        <row r="20">
          <cell r="B20">
            <v>206803.41</v>
          </cell>
        </row>
        <row r="21">
          <cell r="B21">
            <v>350801.56</v>
          </cell>
        </row>
        <row r="24">
          <cell r="B24">
            <v>17202.920000000002</v>
          </cell>
        </row>
        <row r="25">
          <cell r="B25">
            <v>888.75</v>
          </cell>
        </row>
        <row r="26">
          <cell r="B26">
            <v>556279.72</v>
          </cell>
        </row>
        <row r="35">
          <cell r="B35">
            <v>4109659.93</v>
          </cell>
        </row>
        <row r="41">
          <cell r="B41">
            <v>4109665.49</v>
          </cell>
        </row>
        <row r="45">
          <cell r="C45" t="str">
            <v>Caixa R$ 5,56 - Outras despesas: Desp.Diversas R$ 1.039,85 - Taxa R$ 788,72 - NTO R$ 554.451,15</v>
          </cell>
        </row>
      </sheetData>
      <sheetData sheetId="9">
        <row r="8">
          <cell r="B8">
            <v>4109665.49</v>
          </cell>
        </row>
        <row r="10">
          <cell r="B10">
            <v>1644927.95</v>
          </cell>
        </row>
        <row r="11">
          <cell r="B11">
            <v>16450.41</v>
          </cell>
        </row>
        <row r="16">
          <cell r="B16">
            <v>249192.82</v>
          </cell>
        </row>
        <row r="18">
          <cell r="B18">
            <v>10120.17</v>
          </cell>
        </row>
        <row r="19">
          <cell r="B19">
            <v>160924.75999999998</v>
          </cell>
        </row>
        <row r="20">
          <cell r="B20">
            <v>395502.5</v>
          </cell>
        </row>
        <row r="21">
          <cell r="B21">
            <v>210449.52</v>
          </cell>
        </row>
        <row r="24">
          <cell r="B24">
            <v>16444.900000000001</v>
          </cell>
        </row>
        <row r="25">
          <cell r="B25">
            <v>834.6</v>
          </cell>
        </row>
        <row r="26">
          <cell r="B26">
            <v>531237.69999999995</v>
          </cell>
        </row>
        <row r="35">
          <cell r="B35">
            <v>4196333.24</v>
          </cell>
        </row>
        <row r="41">
          <cell r="B41">
            <v>4196336.88</v>
          </cell>
        </row>
        <row r="45">
          <cell r="C45" t="str">
            <v>Caixa R$ 3,64 - Outras despesas: Desp.Diversas R$ 1.202,78 - Taxa R$ 788,72 - NTO R$ 529.246,20</v>
          </cell>
        </row>
      </sheetData>
      <sheetData sheetId="10">
        <row r="8">
          <cell r="B8">
            <v>4196336.88</v>
          </cell>
        </row>
        <row r="10">
          <cell r="B10">
            <v>1587410.13</v>
          </cell>
        </row>
        <row r="11">
          <cell r="B11">
            <v>15851.85</v>
          </cell>
        </row>
        <row r="16">
          <cell r="B16">
            <v>229215.14</v>
          </cell>
        </row>
        <row r="18">
          <cell r="B18">
            <v>30087.45</v>
          </cell>
        </row>
        <row r="19">
          <cell r="B19">
            <v>175979.58999999997</v>
          </cell>
        </row>
        <row r="20">
          <cell r="B20">
            <v>168360.3</v>
          </cell>
        </row>
        <row r="21">
          <cell r="B21">
            <v>249022.04</v>
          </cell>
        </row>
        <row r="24">
          <cell r="B24">
            <v>17068.38</v>
          </cell>
        </row>
        <row r="25">
          <cell r="B25">
            <v>809.8</v>
          </cell>
        </row>
        <row r="26">
          <cell r="B26">
            <v>594784.56999999995</v>
          </cell>
        </row>
        <row r="35">
          <cell r="B35">
            <v>4334264.2699999996</v>
          </cell>
        </row>
        <row r="41">
          <cell r="B41">
            <v>4334271.59</v>
          </cell>
        </row>
        <row r="45">
          <cell r="C45" t="str">
            <v>Caixa R$ 7,32 - Outras despesas: Diversos R$ 1.128,62 - Bens de Natureza Permanente R$ 6.219,79, Mat de Escritório R$ 1.029,60, Mat de Copa e Cozinha R$ 1.856,98, Mat de Limpeza e Higiene R$ 9.559,30, Mat de Manutenção R$ 3.634,67, NTO R$ 570.566,89, Taxa R$ 788,72.</v>
          </cell>
        </row>
      </sheetData>
      <sheetData sheetId="11">
        <row r="8">
          <cell r="B8">
            <v>4334271.59</v>
          </cell>
        </row>
        <row r="10">
          <cell r="B10">
            <v>1645043.66</v>
          </cell>
        </row>
        <row r="11">
          <cell r="B11">
            <v>11568.01</v>
          </cell>
        </row>
        <row r="16">
          <cell r="B16">
            <v>229909.82</v>
          </cell>
        </row>
        <row r="17">
          <cell r="B17">
            <v>87193.32</v>
          </cell>
        </row>
        <row r="18">
          <cell r="B18">
            <v>22005.06</v>
          </cell>
        </row>
        <row r="19">
          <cell r="B19">
            <v>158520.95999999996</v>
          </cell>
        </row>
        <row r="20">
          <cell r="B20">
            <v>134422.06</v>
          </cell>
        </row>
        <row r="21">
          <cell r="B21">
            <v>266474.27</v>
          </cell>
        </row>
        <row r="24">
          <cell r="B24">
            <v>16994.330000000002</v>
          </cell>
        </row>
        <row r="25">
          <cell r="B25">
            <v>1095.7</v>
          </cell>
        </row>
        <row r="26">
          <cell r="B26">
            <v>709527.74</v>
          </cell>
        </row>
        <row r="35">
          <cell r="B35">
            <v>4364424.03</v>
          </cell>
        </row>
        <row r="41">
          <cell r="B41">
            <v>4364740</v>
          </cell>
        </row>
        <row r="45">
          <cell r="C45" t="str">
            <v>Caixa R$ 315,97 - Outras despesas: Desp.Diversas R$ 1.310,87 - Taxa R$ 788,72 - NTO R$ 707.428,15</v>
          </cell>
        </row>
      </sheetData>
      <sheetData sheetId="12">
        <row r="8">
          <cell r="B8">
            <v>4364740</v>
          </cell>
        </row>
        <row r="10">
          <cell r="B10">
            <v>1740805.33</v>
          </cell>
        </row>
        <row r="11">
          <cell r="B11">
            <v>21063.439999999999</v>
          </cell>
        </row>
        <row r="16">
          <cell r="B16">
            <v>254423.79</v>
          </cell>
        </row>
        <row r="17">
          <cell r="B17">
            <v>138891.14000000001</v>
          </cell>
        </row>
        <row r="18">
          <cell r="B18">
            <v>39770.58</v>
          </cell>
        </row>
        <row r="19">
          <cell r="B19">
            <v>205151.00999999995</v>
          </cell>
        </row>
        <row r="20">
          <cell r="B20">
            <v>132426.43</v>
          </cell>
        </row>
        <row r="21">
          <cell r="B21">
            <v>423369.47</v>
          </cell>
        </row>
        <row r="24">
          <cell r="B24">
            <v>16765.09</v>
          </cell>
        </row>
        <row r="25">
          <cell r="B25">
            <v>1201.6500000000001</v>
          </cell>
        </row>
        <row r="26">
          <cell r="B26">
            <v>577835.24</v>
          </cell>
        </row>
        <row r="35">
          <cell r="B35">
            <v>4336457.59</v>
          </cell>
        </row>
        <row r="41">
          <cell r="B41">
            <v>4336774.37</v>
          </cell>
        </row>
        <row r="45">
          <cell r="C45" t="str">
            <v>Caixa R$ 315,78 - Outras despesas: Desp.Diversas R$ 4.556,51 - Taxa R$ 788,72 - NTO R$ 572.490,01</v>
          </cell>
        </row>
      </sheetData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Fluxo de Caixa 2019"/>
      <sheetName val="Novembro"/>
      <sheetName val="Dezembro"/>
    </sheetNames>
    <sheetDataSet>
      <sheetData sheetId="0" refreshError="1">
        <row r="22">
          <cell r="B2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E601C-DF96-4A86-ACA6-721860E20257}">
  <dimension ref="A1:N54"/>
  <sheetViews>
    <sheetView showGridLines="0" tabSelected="1" view="pageBreakPreview" zoomScale="90" zoomScaleNormal="100" zoomScaleSheetLayoutView="90" workbookViewId="0">
      <selection activeCell="K15" sqref="K15"/>
    </sheetView>
  </sheetViews>
  <sheetFormatPr defaultColWidth="14.7109375" defaultRowHeight="9" x14ac:dyDescent="0.15"/>
  <cols>
    <col min="1" max="1" width="45.5703125" style="2" customWidth="1"/>
    <col min="2" max="10" width="14.7109375" style="2"/>
    <col min="11" max="11" width="24.85546875" style="2" customWidth="1"/>
    <col min="12" max="16384" width="14.7109375" style="2"/>
  </cols>
  <sheetData>
    <row r="1" spans="1:14" ht="15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" customHeight="1" x14ac:dyDescent="0.1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5" customHeight="1" thickBo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" customHeight="1" thickBot="1" x14ac:dyDescent="0.2">
      <c r="A4" s="3" t="s">
        <v>3</v>
      </c>
    </row>
    <row r="5" spans="1:14" ht="15" customHeight="1" thickBot="1" x14ac:dyDescent="0.2"/>
    <row r="6" spans="1:14" ht="15" customHeight="1" thickBot="1" x14ac:dyDescent="0.2">
      <c r="A6" s="25"/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</row>
    <row r="7" spans="1:14" ht="15" customHeight="1" thickBot="1" x14ac:dyDescent="0.2">
      <c r="A7" s="26"/>
      <c r="B7" s="4" t="s">
        <v>17</v>
      </c>
      <c r="C7" s="4" t="s">
        <v>17</v>
      </c>
      <c r="D7" s="4" t="s">
        <v>17</v>
      </c>
      <c r="E7" s="4" t="s">
        <v>17</v>
      </c>
      <c r="F7" s="4" t="s">
        <v>17</v>
      </c>
      <c r="G7" s="4" t="s">
        <v>17</v>
      </c>
      <c r="H7" s="4" t="s">
        <v>17</v>
      </c>
      <c r="I7" s="4" t="s">
        <v>17</v>
      </c>
      <c r="J7" s="4" t="s">
        <v>17</v>
      </c>
      <c r="K7" s="4" t="s">
        <v>17</v>
      </c>
      <c r="L7" s="4" t="s">
        <v>17</v>
      </c>
      <c r="M7" s="4" t="s">
        <v>17</v>
      </c>
      <c r="N7" s="4" t="s">
        <v>17</v>
      </c>
    </row>
    <row r="8" spans="1:14" ht="15" customHeight="1" thickBot="1" x14ac:dyDescent="0.2">
      <c r="A8" s="5" t="s">
        <v>18</v>
      </c>
      <c r="B8" s="6">
        <f>[1]Janeiro!B8</f>
        <v>1393278.7999999996</v>
      </c>
      <c r="C8" s="6">
        <f>[1]Fevereiro!B8</f>
        <v>531172.29999999935</v>
      </c>
      <c r="D8" s="6">
        <f>C29</f>
        <v>2764601.3999999994</v>
      </c>
      <c r="E8" s="6">
        <f>D29</f>
        <v>2486384.1799999992</v>
      </c>
      <c r="F8" s="6">
        <f>[1]Maio!B8</f>
        <v>2893656.1799999997</v>
      </c>
      <c r="G8" s="7">
        <f>[1]Junho!B8</f>
        <v>3182875.94</v>
      </c>
      <c r="H8" s="7">
        <f>[1]Julho!B8</f>
        <v>3519625.3899999997</v>
      </c>
      <c r="I8" s="7">
        <f>[1]Agosto!B8</f>
        <v>4078115.59</v>
      </c>
      <c r="J8" s="7">
        <f>[1]Setembro!B8</f>
        <v>4109665.49</v>
      </c>
      <c r="K8" s="7">
        <f>[1]Outubro!B8</f>
        <v>4196336.88</v>
      </c>
      <c r="L8" s="7">
        <f>[1]Novembro!B8</f>
        <v>4334271.59</v>
      </c>
      <c r="M8" s="7">
        <f>[1]Dezembro!B8</f>
        <v>4364740</v>
      </c>
      <c r="N8" s="6"/>
    </row>
    <row r="9" spans="1:14" ht="15" customHeight="1" thickBot="1" x14ac:dyDescent="0.2">
      <c r="A9" s="5" t="s">
        <v>19</v>
      </c>
      <c r="B9" s="8" t="s">
        <v>20</v>
      </c>
      <c r="C9" s="8" t="s">
        <v>20</v>
      </c>
      <c r="D9" s="8" t="s">
        <v>20</v>
      </c>
      <c r="E9" s="8" t="s">
        <v>20</v>
      </c>
      <c r="F9" s="8"/>
      <c r="G9" s="9"/>
      <c r="H9" s="9"/>
      <c r="I9" s="9"/>
      <c r="J9" s="9"/>
      <c r="K9" s="9"/>
      <c r="L9" s="9"/>
      <c r="M9" s="9"/>
      <c r="N9" s="8"/>
    </row>
    <row r="10" spans="1:14" ht="15" customHeight="1" thickBot="1" x14ac:dyDescent="0.2">
      <c r="A10" s="5" t="s">
        <v>21</v>
      </c>
      <c r="B10" s="6">
        <f>[1]Janeiro!B10</f>
        <v>1361736.78</v>
      </c>
      <c r="C10" s="6">
        <f>[1]Fevereiro!B10</f>
        <v>3590227.69</v>
      </c>
      <c r="D10" s="6">
        <f>[1]Março!B10</f>
        <v>1535263.98</v>
      </c>
      <c r="E10" s="6">
        <f>[1]Abril!B10</f>
        <v>1773187.76</v>
      </c>
      <c r="F10" s="6">
        <f>[1]Maio!B10</f>
        <v>1822908.58</v>
      </c>
      <c r="G10" s="7">
        <f>[1]Junho!B10</f>
        <v>1839411.5</v>
      </c>
      <c r="H10" s="7">
        <f>[1]Julho!B10</f>
        <v>2053796.3</v>
      </c>
      <c r="I10" s="7">
        <f>[1]Agosto!B10</f>
        <v>1594674.11</v>
      </c>
      <c r="J10" s="7">
        <f>[1]Setembro!B10</f>
        <v>1644927.95</v>
      </c>
      <c r="K10" s="7">
        <f>[1]Outubro!B10</f>
        <v>1587410.13</v>
      </c>
      <c r="L10" s="7">
        <f>[1]Novembro!B10</f>
        <v>1645043.66</v>
      </c>
      <c r="M10" s="7">
        <f>[1]Dezembro!B10</f>
        <v>1740805.33</v>
      </c>
      <c r="N10" s="6">
        <f>SUM(B10:M10)</f>
        <v>22189393.769999996</v>
      </c>
    </row>
    <row r="11" spans="1:14" ht="15" customHeight="1" thickBot="1" x14ac:dyDescent="0.2">
      <c r="A11" s="5" t="s">
        <v>22</v>
      </c>
      <c r="B11" s="6">
        <f>[1]Janeiro!B11</f>
        <v>1930.94</v>
      </c>
      <c r="C11" s="6">
        <f>[1]Fevereiro!B11</f>
        <v>5410.99</v>
      </c>
      <c r="D11" s="6">
        <f>[1]Março!B11</f>
        <v>5422.7</v>
      </c>
      <c r="E11" s="6">
        <f>[1]Abril!B11</f>
        <v>6377.83</v>
      </c>
      <c r="F11" s="6">
        <f>[1]Maio!B11</f>
        <v>4205.21</v>
      </c>
      <c r="G11" s="7">
        <f>[1]Junho!B11</f>
        <v>13937.51</v>
      </c>
      <c r="H11" s="7">
        <f>[1]Julho!B11</f>
        <v>19303.490000000002</v>
      </c>
      <c r="I11" s="7">
        <f>[1]Agosto!B11</f>
        <v>16326.21</v>
      </c>
      <c r="J11" s="7">
        <f>[1]Setembro!B11</f>
        <v>16450.41</v>
      </c>
      <c r="K11" s="7">
        <f>[1]Outubro!B11</f>
        <v>15851.85</v>
      </c>
      <c r="L11" s="7">
        <f>[1]Novembro!B11</f>
        <v>11568.01</v>
      </c>
      <c r="M11" s="7">
        <f>[1]Dezembro!B11</f>
        <v>21063.439999999999</v>
      </c>
      <c r="N11" s="6">
        <f>SUM(B11:M11)</f>
        <v>137848.59</v>
      </c>
    </row>
    <row r="12" spans="1:14" ht="15" customHeight="1" thickBot="1" x14ac:dyDescent="0.2">
      <c r="A12" s="5" t="s">
        <v>23</v>
      </c>
      <c r="B12" s="6">
        <v>0</v>
      </c>
      <c r="C12" s="6">
        <v>0</v>
      </c>
      <c r="D12" s="6">
        <v>0</v>
      </c>
      <c r="E12" s="6">
        <v>0</v>
      </c>
      <c r="F12" s="6"/>
      <c r="G12" s="7"/>
      <c r="H12" s="7"/>
      <c r="I12" s="7"/>
      <c r="J12" s="7"/>
      <c r="K12" s="7"/>
      <c r="L12" s="7"/>
      <c r="M12" s="7"/>
      <c r="N12" s="6">
        <v>0</v>
      </c>
    </row>
    <row r="13" spans="1:14" ht="15" customHeight="1" thickBot="1" x14ac:dyDescent="0.2">
      <c r="A13" s="10" t="s">
        <v>16</v>
      </c>
      <c r="B13" s="11">
        <f>SUM(B10:B12)</f>
        <v>1363667.72</v>
      </c>
      <c r="C13" s="11">
        <f>SUM(C10:C12)</f>
        <v>3595638.68</v>
      </c>
      <c r="D13" s="11">
        <f t="shared" ref="D13:N13" si="0">SUM(D10:D12)</f>
        <v>1540686.68</v>
      </c>
      <c r="E13" s="11">
        <f t="shared" si="0"/>
        <v>1779565.59</v>
      </c>
      <c r="F13" s="11">
        <f t="shared" si="0"/>
        <v>1827113.79</v>
      </c>
      <c r="G13" s="12">
        <f t="shared" si="0"/>
        <v>1853349.01</v>
      </c>
      <c r="H13" s="12">
        <f t="shared" si="0"/>
        <v>2073099.79</v>
      </c>
      <c r="I13" s="12">
        <f t="shared" si="0"/>
        <v>1611000.32</v>
      </c>
      <c r="J13" s="12">
        <f t="shared" si="0"/>
        <v>1661378.3599999999</v>
      </c>
      <c r="K13" s="12">
        <f t="shared" si="0"/>
        <v>1603261.98</v>
      </c>
      <c r="L13" s="12">
        <f t="shared" si="0"/>
        <v>1656611.67</v>
      </c>
      <c r="M13" s="12">
        <f t="shared" si="0"/>
        <v>1761868.77</v>
      </c>
      <c r="N13" s="11">
        <f t="shared" si="0"/>
        <v>22327242.359999996</v>
      </c>
    </row>
    <row r="14" spans="1:14" ht="15" customHeight="1" thickBot="1" x14ac:dyDescent="0.2">
      <c r="A14" s="5" t="s">
        <v>24</v>
      </c>
      <c r="B14" s="8" t="s">
        <v>20</v>
      </c>
      <c r="C14" s="8" t="s">
        <v>20</v>
      </c>
      <c r="D14" s="8" t="s">
        <v>20</v>
      </c>
      <c r="E14" s="8" t="s">
        <v>20</v>
      </c>
      <c r="F14" s="8" t="s">
        <v>20</v>
      </c>
      <c r="G14" s="9" t="s">
        <v>20</v>
      </c>
      <c r="H14" s="9" t="s">
        <v>20</v>
      </c>
      <c r="I14" s="9" t="s">
        <v>20</v>
      </c>
      <c r="J14" s="9" t="s">
        <v>20</v>
      </c>
      <c r="K14" s="9" t="s">
        <v>20</v>
      </c>
      <c r="L14" s="9" t="s">
        <v>20</v>
      </c>
      <c r="M14" s="9" t="s">
        <v>20</v>
      </c>
      <c r="N14" s="8" t="s">
        <v>20</v>
      </c>
    </row>
    <row r="15" spans="1:14" ht="15" customHeight="1" thickBot="1" x14ac:dyDescent="0.2">
      <c r="A15" s="10" t="s">
        <v>25</v>
      </c>
      <c r="B15" s="11">
        <f>SUM(B16:B19)</f>
        <v>532305.4</v>
      </c>
      <c r="C15" s="11">
        <f>SUM(C16:C19)</f>
        <v>411859.25</v>
      </c>
      <c r="D15" s="11">
        <f t="shared" ref="D15:N15" si="1">SUM(D16:D19)</f>
        <v>426114.38</v>
      </c>
      <c r="E15" s="11">
        <f t="shared" si="1"/>
        <v>427469.65</v>
      </c>
      <c r="F15" s="11">
        <f t="shared" si="1"/>
        <v>421104.30999999994</v>
      </c>
      <c r="G15" s="12">
        <f t="shared" si="1"/>
        <v>391349.63</v>
      </c>
      <c r="H15" s="12">
        <f t="shared" si="1"/>
        <v>390056.43</v>
      </c>
      <c r="I15" s="12">
        <f t="shared" si="1"/>
        <v>447474.06</v>
      </c>
      <c r="J15" s="12">
        <f t="shared" si="1"/>
        <v>420237.75</v>
      </c>
      <c r="K15" s="12">
        <f t="shared" si="1"/>
        <v>435282.18</v>
      </c>
      <c r="L15" s="12">
        <f t="shared" si="1"/>
        <v>497629.16</v>
      </c>
      <c r="M15" s="12">
        <f t="shared" si="1"/>
        <v>638236.52</v>
      </c>
      <c r="N15" s="11">
        <f t="shared" si="1"/>
        <v>5439118.7200000007</v>
      </c>
    </row>
    <row r="16" spans="1:14" ht="15" customHeight="1" thickBot="1" x14ac:dyDescent="0.2">
      <c r="A16" s="5" t="s">
        <v>26</v>
      </c>
      <c r="B16" s="6">
        <f>[1]Janeiro!B16</f>
        <v>235274.32</v>
      </c>
      <c r="C16" s="6">
        <f>[1]Fevereiro!B16</f>
        <v>229131.71</v>
      </c>
      <c r="D16" s="6">
        <f>[1]Março!B16</f>
        <v>255592.92</v>
      </c>
      <c r="E16" s="6">
        <f>[1]Abril!B16</f>
        <v>247902.89</v>
      </c>
      <c r="F16" s="6">
        <f>[1]Maio!B16</f>
        <v>230748.6</v>
      </c>
      <c r="G16" s="7">
        <f>[1]Junho!B16</f>
        <v>220418.1</v>
      </c>
      <c r="H16" s="7">
        <f>[1]Julho!B16</f>
        <v>227260.71</v>
      </c>
      <c r="I16" s="7">
        <f>[1]Agosto!B16</f>
        <v>257756.83</v>
      </c>
      <c r="J16" s="7">
        <f>[1]Setembro!B16</f>
        <v>249192.82</v>
      </c>
      <c r="K16" s="7">
        <f>[1]Outubro!B16</f>
        <v>229215.14</v>
      </c>
      <c r="L16" s="7">
        <f>[1]Novembro!B16</f>
        <v>229909.82</v>
      </c>
      <c r="M16" s="7">
        <f>[1]Dezembro!B16</f>
        <v>254423.79</v>
      </c>
      <c r="N16" s="6">
        <f t="shared" ref="N16:N21" si="2">SUM(B16:M16)</f>
        <v>2866827.6500000004</v>
      </c>
    </row>
    <row r="17" spans="1:14" ht="15" customHeight="1" thickBot="1" x14ac:dyDescent="0.2">
      <c r="A17" s="5" t="s">
        <v>27</v>
      </c>
      <c r="B17" s="6"/>
      <c r="C17" s="6">
        <f>[1]Fevereiro!B17</f>
        <v>0</v>
      </c>
      <c r="D17" s="6"/>
      <c r="E17" s="6"/>
      <c r="F17" s="6"/>
      <c r="G17" s="7"/>
      <c r="H17" s="7"/>
      <c r="I17" s="7"/>
      <c r="J17" s="7"/>
      <c r="K17" s="7"/>
      <c r="L17" s="7">
        <f>[1]Novembro!B17</f>
        <v>87193.32</v>
      </c>
      <c r="M17" s="7">
        <f>[1]Dezembro!B17</f>
        <v>138891.14000000001</v>
      </c>
      <c r="N17" s="6">
        <f t="shared" si="2"/>
        <v>226084.46000000002</v>
      </c>
    </row>
    <row r="18" spans="1:14" ht="15" customHeight="1" thickBot="1" x14ac:dyDescent="0.2">
      <c r="A18" s="5" t="s">
        <v>28</v>
      </c>
      <c r="B18" s="6">
        <f>[1]Janeiro!B18</f>
        <v>80410.91</v>
      </c>
      <c r="C18" s="6">
        <f>[1]Fevereiro!B18</f>
        <v>22039.18</v>
      </c>
      <c r="D18" s="6">
        <f>[1]Março!B18</f>
        <v>19847.849999999999</v>
      </c>
      <c r="E18" s="6">
        <f>[1]Abril!B18</f>
        <v>21378.99</v>
      </c>
      <c r="F18" s="6">
        <f>[1]Maio!B18</f>
        <v>34788.400000000001</v>
      </c>
      <c r="G18" s="7">
        <f>[1]Junho!B18</f>
        <v>23974.240000000002</v>
      </c>
      <c r="H18" s="7">
        <f>[1]Julho!B18</f>
        <v>21950.240000000002</v>
      </c>
      <c r="I18" s="7">
        <f>[1]Agosto!B18</f>
        <v>3403.53</v>
      </c>
      <c r="J18" s="7">
        <f>[1]Setembro!B18</f>
        <v>10120.17</v>
      </c>
      <c r="K18" s="7">
        <f>[1]Outubro!B18</f>
        <v>30087.45</v>
      </c>
      <c r="L18" s="7">
        <f>[1]Novembro!B18</f>
        <v>22005.06</v>
      </c>
      <c r="M18" s="7">
        <f>[1]Dezembro!B18</f>
        <v>39770.58</v>
      </c>
      <c r="N18" s="6">
        <f t="shared" si="2"/>
        <v>329776.59999999998</v>
      </c>
    </row>
    <row r="19" spans="1:14" ht="15" customHeight="1" thickBot="1" x14ac:dyDescent="0.2">
      <c r="A19" s="5" t="s">
        <v>29</v>
      </c>
      <c r="B19" s="6">
        <f>[1]Janeiro!B19</f>
        <v>216620.17</v>
      </c>
      <c r="C19" s="6">
        <f>[1]Fevereiro!B19</f>
        <v>160688.36000000002</v>
      </c>
      <c r="D19" s="6">
        <f>[1]Março!B19</f>
        <v>150673.60999999999</v>
      </c>
      <c r="E19" s="6">
        <f>[1]Abril!B19</f>
        <v>158187.77000000002</v>
      </c>
      <c r="F19" s="6">
        <f>[1]Maio!B19</f>
        <v>155567.30999999997</v>
      </c>
      <c r="G19" s="7">
        <f>[1]Junho!B19</f>
        <v>146957.29</v>
      </c>
      <c r="H19" s="7">
        <f>[1]Julho!B19</f>
        <v>140845.48000000001</v>
      </c>
      <c r="I19" s="7">
        <f>[1]Agosto!B19</f>
        <v>186313.7</v>
      </c>
      <c r="J19" s="7">
        <f>[1]Setembro!B19</f>
        <v>160924.75999999998</v>
      </c>
      <c r="K19" s="7">
        <f>[1]Outubro!B19</f>
        <v>175979.58999999997</v>
      </c>
      <c r="L19" s="7">
        <f>[1]Novembro!B19</f>
        <v>158520.95999999996</v>
      </c>
      <c r="M19" s="7">
        <f>[1]Dezembro!B19</f>
        <v>205151.00999999995</v>
      </c>
      <c r="N19" s="6">
        <f t="shared" si="2"/>
        <v>2016430.01</v>
      </c>
    </row>
    <row r="20" spans="1:14" ht="15" customHeight="1" thickBot="1" x14ac:dyDescent="0.2">
      <c r="A20" s="5" t="s">
        <v>30</v>
      </c>
      <c r="B20" s="6">
        <f>[1]Janeiro!B20</f>
        <v>60615.09</v>
      </c>
      <c r="C20" s="6">
        <f>[1]Fevereiro!B20</f>
        <v>121015.41</v>
      </c>
      <c r="D20" s="6">
        <f>[1]Março!B20</f>
        <v>344011.43000000005</v>
      </c>
      <c r="E20" s="6">
        <f>[1]Abril!B20</f>
        <v>79247.59</v>
      </c>
      <c r="F20" s="6">
        <f>[1]Maio!B20</f>
        <v>102358.26000000001</v>
      </c>
      <c r="G20" s="7">
        <f>[1]Junho!B20</f>
        <v>140383.51</v>
      </c>
      <c r="H20" s="7">
        <f>[1]Julho!B20</f>
        <v>109440.32000000001</v>
      </c>
      <c r="I20" s="7">
        <f>[1]Agosto!B20</f>
        <v>206803.41</v>
      </c>
      <c r="J20" s="7">
        <f>[1]Setembro!B20</f>
        <v>395502.5</v>
      </c>
      <c r="K20" s="7">
        <f>[1]Outubro!B20</f>
        <v>168360.3</v>
      </c>
      <c r="L20" s="7">
        <f>[1]Novembro!B20</f>
        <v>134422.06</v>
      </c>
      <c r="M20" s="7">
        <f>[1]Dezembro!B20</f>
        <v>132426.43</v>
      </c>
      <c r="N20" s="6">
        <f t="shared" si="2"/>
        <v>1994586.31</v>
      </c>
    </row>
    <row r="21" spans="1:14" ht="15" customHeight="1" thickBot="1" x14ac:dyDescent="0.2">
      <c r="A21" s="5" t="s">
        <v>31</v>
      </c>
      <c r="B21" s="6">
        <f>[1]Janeiro!B21</f>
        <v>692091.78</v>
      </c>
      <c r="C21" s="6">
        <f>[1]Fevereiro!B21</f>
        <v>205492.46</v>
      </c>
      <c r="D21" s="6">
        <f>[1]Março!B21</f>
        <v>253304.85</v>
      </c>
      <c r="E21" s="6">
        <f>[1]Abril!B21</f>
        <v>258428.94</v>
      </c>
      <c r="F21" s="6">
        <f>[1]Maio!B21</f>
        <v>338972.75</v>
      </c>
      <c r="G21" s="7">
        <f>[1]Junho!B21</f>
        <v>303423.84000000003</v>
      </c>
      <c r="H21" s="7">
        <f>[1]Julho!B21</f>
        <v>420840.96000000002</v>
      </c>
      <c r="I21" s="7">
        <f>[1]Agosto!B21</f>
        <v>350801.56</v>
      </c>
      <c r="J21" s="7">
        <f>[1]Setembro!B21</f>
        <v>210449.52</v>
      </c>
      <c r="K21" s="7">
        <f>[1]Outubro!B21</f>
        <v>249022.04</v>
      </c>
      <c r="L21" s="7">
        <f>[1]Novembro!B21</f>
        <v>266474.27</v>
      </c>
      <c r="M21" s="7">
        <f>[1]Dezembro!B21</f>
        <v>423369.47</v>
      </c>
      <c r="N21" s="6">
        <f t="shared" si="2"/>
        <v>3972672.4400000004</v>
      </c>
    </row>
    <row r="22" spans="1:14" ht="15" customHeight="1" thickBot="1" x14ac:dyDescent="0.2">
      <c r="A22" s="5" t="s">
        <v>32</v>
      </c>
      <c r="B22" s="6">
        <f>[2]Janeiro!B22</f>
        <v>0</v>
      </c>
      <c r="C22" s="6">
        <f>[1]Fevereiro!B22</f>
        <v>0</v>
      </c>
      <c r="D22" s="6"/>
      <c r="E22" s="6"/>
      <c r="F22" s="6"/>
      <c r="G22" s="7"/>
      <c r="H22" s="7"/>
      <c r="I22" s="7"/>
      <c r="J22" s="7"/>
      <c r="K22" s="7"/>
      <c r="L22" s="7"/>
      <c r="M22" s="7"/>
      <c r="N22" s="6"/>
    </row>
    <row r="23" spans="1:14" ht="15" customHeight="1" thickBot="1" x14ac:dyDescent="0.2">
      <c r="A23" s="5" t="s">
        <v>33</v>
      </c>
      <c r="B23" s="6">
        <f>[1]Janeiro!B23</f>
        <v>0</v>
      </c>
      <c r="C23" s="6">
        <f>[1]Fevereiro!B23</f>
        <v>0</v>
      </c>
      <c r="D23" s="6"/>
      <c r="E23" s="6"/>
      <c r="F23" s="6"/>
      <c r="G23" s="7"/>
      <c r="H23" s="7"/>
      <c r="I23" s="7"/>
      <c r="J23" s="7"/>
      <c r="K23" s="7"/>
      <c r="L23" s="7"/>
      <c r="M23" s="7"/>
      <c r="N23" s="6">
        <f>SUM(B23:E23)</f>
        <v>0</v>
      </c>
    </row>
    <row r="24" spans="1:14" ht="15" customHeight="1" thickBot="1" x14ac:dyDescent="0.2">
      <c r="A24" s="5" t="s">
        <v>34</v>
      </c>
      <c r="B24" s="6">
        <f>[1]Janeiro!B24</f>
        <v>18294.57</v>
      </c>
      <c r="C24" s="6">
        <f>[1]Fevereiro!B24</f>
        <v>19144.97</v>
      </c>
      <c r="D24" s="6">
        <f>[1]Março!B24</f>
        <v>15724.11</v>
      </c>
      <c r="E24" s="6">
        <f>[1]Abril!B24</f>
        <v>19080.68</v>
      </c>
      <c r="F24" s="6">
        <f>[1]Maio!B24</f>
        <v>17804.849999999999</v>
      </c>
      <c r="G24" s="7">
        <f>[1]Junho!B24</f>
        <v>17938.57</v>
      </c>
      <c r="H24" s="7">
        <f>[1]Julho!B24</f>
        <v>16436.89</v>
      </c>
      <c r="I24" s="7">
        <f>[1]Agosto!B24</f>
        <v>17202.920000000002</v>
      </c>
      <c r="J24" s="7">
        <f>[1]Setembro!B24</f>
        <v>16444.900000000001</v>
      </c>
      <c r="K24" s="7">
        <f>[1]Outubro!B24</f>
        <v>17068.38</v>
      </c>
      <c r="L24" s="7">
        <f>[1]Novembro!B24</f>
        <v>16994.330000000002</v>
      </c>
      <c r="M24" s="7">
        <f>[1]Dezembro!B24</f>
        <v>16765.09</v>
      </c>
      <c r="N24" s="6">
        <f>SUM(B24:M24)</f>
        <v>208900.25999999998</v>
      </c>
    </row>
    <row r="25" spans="1:14" ht="15" customHeight="1" thickBot="1" x14ac:dyDescent="0.2">
      <c r="A25" s="5" t="s">
        <v>35</v>
      </c>
      <c r="B25" s="6">
        <f>[1]Janeiro!B25</f>
        <v>998.7</v>
      </c>
      <c r="C25" s="6">
        <f>[1]Fevereiro!B25</f>
        <v>848.77</v>
      </c>
      <c r="D25" s="6">
        <f>[1]Março!B25</f>
        <v>890.69</v>
      </c>
      <c r="E25" s="6">
        <f>[1]Abril!B25</f>
        <v>928.05</v>
      </c>
      <c r="F25" s="6">
        <f>[1]Maio!B25</f>
        <v>952.82</v>
      </c>
      <c r="G25" s="7">
        <f>[1]Junho!B25</f>
        <v>844.04</v>
      </c>
      <c r="H25" s="7">
        <f>[1]Julho!B25</f>
        <v>830.24</v>
      </c>
      <c r="I25" s="7">
        <f>[1]Agosto!B25</f>
        <v>888.75</v>
      </c>
      <c r="J25" s="7">
        <f>[1]Setembro!B25</f>
        <v>834.6</v>
      </c>
      <c r="K25" s="7">
        <f>[1]Outubro!B25</f>
        <v>809.8</v>
      </c>
      <c r="L25" s="7">
        <f>[1]Novembro!B25</f>
        <v>1095.7</v>
      </c>
      <c r="M25" s="7">
        <f>[1]Dezembro!B25</f>
        <v>1201.6500000000001</v>
      </c>
      <c r="N25" s="6">
        <f>SUM(B25:M25)</f>
        <v>11123.81</v>
      </c>
    </row>
    <row r="26" spans="1:14" ht="15" customHeight="1" thickBot="1" x14ac:dyDescent="0.2">
      <c r="A26" s="5" t="s">
        <v>36</v>
      </c>
      <c r="B26" s="6">
        <f>[1]Janeiro!B26</f>
        <v>921468.68</v>
      </c>
      <c r="C26" s="6">
        <f>[1]Fevereiro!B26</f>
        <v>603848.72</v>
      </c>
      <c r="D26" s="6">
        <f>[1]Março!B26</f>
        <v>778858.44</v>
      </c>
      <c r="E26" s="6">
        <f>[1]Abril!B26</f>
        <v>587138.67999999993</v>
      </c>
      <c r="F26" s="6">
        <f>[1]Maio!B26</f>
        <v>656701.04</v>
      </c>
      <c r="G26" s="7">
        <f>[1]Junho!B26</f>
        <v>662659.97</v>
      </c>
      <c r="H26" s="7">
        <f>[1]Julho!B26</f>
        <v>577004.74999999988</v>
      </c>
      <c r="I26" s="7">
        <f>[1]Agosto!B26</f>
        <v>556279.72</v>
      </c>
      <c r="J26" s="7">
        <f>[1]Setembro!B26</f>
        <v>531237.69999999995</v>
      </c>
      <c r="K26" s="7">
        <f>[1]Outubro!B26</f>
        <v>594784.56999999995</v>
      </c>
      <c r="L26" s="7">
        <f>[1]Novembro!B26</f>
        <v>709527.74</v>
      </c>
      <c r="M26" s="7">
        <f>[1]Dezembro!B26</f>
        <v>577835.24</v>
      </c>
      <c r="N26" s="6">
        <f>SUM(B26:M26)</f>
        <v>7757345.25</v>
      </c>
    </row>
    <row r="27" spans="1:14" ht="15" customHeight="1" thickBot="1" x14ac:dyDescent="0.2">
      <c r="A27" s="10" t="s">
        <v>16</v>
      </c>
      <c r="B27" s="11">
        <f>+B15+B20+B21+B22+B23+B24+B25+B26</f>
        <v>2225774.2200000002</v>
      </c>
      <c r="C27" s="11">
        <f>+C15+C20+C21+C22+C23+C24+C25+C26</f>
        <v>1362209.58</v>
      </c>
      <c r="D27" s="11">
        <f t="shared" ref="D27:M27" si="3">+D15+D20+D21+D22+D23+D24+D25+D26</f>
        <v>1818903.9</v>
      </c>
      <c r="E27" s="11">
        <f t="shared" si="3"/>
        <v>1372293.5899999999</v>
      </c>
      <c r="F27" s="11">
        <f t="shared" si="3"/>
        <v>1537894.0299999998</v>
      </c>
      <c r="G27" s="12">
        <f t="shared" si="3"/>
        <v>1516599.56</v>
      </c>
      <c r="H27" s="12">
        <f t="shared" si="3"/>
        <v>1514609.5899999999</v>
      </c>
      <c r="I27" s="12">
        <f t="shared" si="3"/>
        <v>1579450.42</v>
      </c>
      <c r="J27" s="12">
        <f t="shared" si="3"/>
        <v>1574706.97</v>
      </c>
      <c r="K27" s="12">
        <f t="shared" si="3"/>
        <v>1465327.27</v>
      </c>
      <c r="L27" s="12">
        <f t="shared" si="3"/>
        <v>1626143.2599999998</v>
      </c>
      <c r="M27" s="12">
        <f t="shared" si="3"/>
        <v>1789834.4</v>
      </c>
      <c r="N27" s="12">
        <f>+N15+N20+N21+N22+N23+N24+N25+N26</f>
        <v>19383746.790000003</v>
      </c>
    </row>
    <row r="28" spans="1:14" ht="15" customHeight="1" thickBot="1" x14ac:dyDescent="0.2">
      <c r="A28" s="10" t="s">
        <v>37</v>
      </c>
      <c r="B28" s="11">
        <f>B13-B27</f>
        <v>-862106.50000000023</v>
      </c>
      <c r="C28" s="11">
        <f>C13-C27</f>
        <v>2233429.1</v>
      </c>
      <c r="D28" s="11">
        <f t="shared" ref="D28:M28" si="4">D13-D27</f>
        <v>-278217.21999999997</v>
      </c>
      <c r="E28" s="11">
        <f t="shared" si="4"/>
        <v>407272.00000000023</v>
      </c>
      <c r="F28" s="11">
        <f t="shared" si="4"/>
        <v>289219.76000000024</v>
      </c>
      <c r="G28" s="12">
        <f t="shared" si="4"/>
        <v>336749.44999999995</v>
      </c>
      <c r="H28" s="12">
        <f t="shared" si="4"/>
        <v>558490.20000000019</v>
      </c>
      <c r="I28" s="12">
        <f t="shared" si="4"/>
        <v>31549.90000000014</v>
      </c>
      <c r="J28" s="12">
        <f t="shared" si="4"/>
        <v>86671.389999999898</v>
      </c>
      <c r="K28" s="12">
        <f t="shared" si="4"/>
        <v>137934.70999999996</v>
      </c>
      <c r="L28" s="12">
        <f t="shared" si="4"/>
        <v>30468.410000000149</v>
      </c>
      <c r="M28" s="12">
        <f t="shared" si="4"/>
        <v>-27965.629999999888</v>
      </c>
      <c r="N28" s="12">
        <f>N13-N27</f>
        <v>2943495.5699999928</v>
      </c>
    </row>
    <row r="29" spans="1:14" ht="15" customHeight="1" thickBot="1" x14ac:dyDescent="0.2">
      <c r="A29" s="10" t="s">
        <v>38</v>
      </c>
      <c r="B29" s="11">
        <f>B8+B13-B27</f>
        <v>531172.29999999935</v>
      </c>
      <c r="C29" s="11">
        <f>C8+C13-C27</f>
        <v>2764601.3999999994</v>
      </c>
      <c r="D29" s="11">
        <f t="shared" ref="D29:M29" si="5">D8+D13-D27</f>
        <v>2486384.1799999992</v>
      </c>
      <c r="E29" s="11">
        <f t="shared" si="5"/>
        <v>2893656.1799999997</v>
      </c>
      <c r="F29" s="13">
        <f t="shared" si="5"/>
        <v>3182875.94</v>
      </c>
      <c r="G29" s="12">
        <f t="shared" si="5"/>
        <v>3519625.39</v>
      </c>
      <c r="H29" s="12">
        <f t="shared" si="5"/>
        <v>4078115.59</v>
      </c>
      <c r="I29" s="12">
        <f t="shared" si="5"/>
        <v>4109665.49</v>
      </c>
      <c r="J29" s="12">
        <f t="shared" si="5"/>
        <v>4196336.88</v>
      </c>
      <c r="K29" s="12">
        <f t="shared" si="5"/>
        <v>4334271.59</v>
      </c>
      <c r="L29" s="12">
        <f t="shared" si="5"/>
        <v>4364740</v>
      </c>
      <c r="M29" s="12">
        <f t="shared" si="5"/>
        <v>4336774.3699999992</v>
      </c>
      <c r="N29" s="12"/>
    </row>
    <row r="30" spans="1:14" ht="15" customHeight="1" x14ac:dyDescent="0.15">
      <c r="A30" s="1"/>
      <c r="L30" s="14"/>
      <c r="M30" s="14"/>
    </row>
    <row r="31" spans="1:14" ht="15" customHeight="1" thickBot="1" x14ac:dyDescent="0.2">
      <c r="A31" s="15" t="s">
        <v>39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6"/>
      <c r="M31" s="16"/>
    </row>
    <row r="32" spans="1:14" ht="15" customHeight="1" thickBot="1" x14ac:dyDescent="0.2">
      <c r="A32" s="25"/>
      <c r="B32" s="4" t="s">
        <v>4</v>
      </c>
      <c r="C32" s="4" t="s">
        <v>5</v>
      </c>
      <c r="D32" s="4" t="s">
        <v>6</v>
      </c>
      <c r="E32" s="4" t="s">
        <v>7</v>
      </c>
      <c r="F32" s="4" t="s">
        <v>8</v>
      </c>
      <c r="G32" s="4" t="s">
        <v>9</v>
      </c>
      <c r="H32" s="4" t="str">
        <f t="shared" ref="H32:M32" si="6">H6</f>
        <v>Julho</v>
      </c>
      <c r="I32" s="4" t="str">
        <f t="shared" si="6"/>
        <v>Agosto</v>
      </c>
      <c r="J32" s="4" t="str">
        <f t="shared" si="6"/>
        <v>Setembro</v>
      </c>
      <c r="K32" s="4" t="str">
        <f t="shared" si="6"/>
        <v>Outubro</v>
      </c>
      <c r="L32" s="4" t="str">
        <f t="shared" si="6"/>
        <v>Novembro</v>
      </c>
      <c r="M32" s="4" t="str">
        <f t="shared" si="6"/>
        <v>Dezembro</v>
      </c>
    </row>
    <row r="33" spans="1:13" ht="15" customHeight="1" thickBot="1" x14ac:dyDescent="0.2">
      <c r="A33" s="26"/>
      <c r="B33" s="4" t="s">
        <v>17</v>
      </c>
      <c r="C33" s="4" t="s">
        <v>17</v>
      </c>
      <c r="D33" s="4" t="s">
        <v>17</v>
      </c>
      <c r="E33" s="4" t="s">
        <v>17</v>
      </c>
      <c r="F33" s="4" t="s">
        <v>17</v>
      </c>
      <c r="G33" s="4" t="s">
        <v>17</v>
      </c>
      <c r="H33" s="4" t="s">
        <v>17</v>
      </c>
      <c r="I33" s="4" t="s">
        <v>17</v>
      </c>
      <c r="J33" s="4" t="s">
        <v>17</v>
      </c>
      <c r="K33" s="4" t="s">
        <v>17</v>
      </c>
      <c r="L33" s="4" t="s">
        <v>17</v>
      </c>
      <c r="M33" s="4" t="s">
        <v>17</v>
      </c>
    </row>
    <row r="34" spans="1:13" ht="15" customHeight="1" thickBot="1" x14ac:dyDescent="0.2">
      <c r="A34" s="5" t="s">
        <v>40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15" customHeight="1" thickBot="1" x14ac:dyDescent="0.2">
      <c r="A35" s="5" t="s">
        <v>41</v>
      </c>
      <c r="B35" s="6">
        <f>[1]Janeiro!B35</f>
        <v>530956.23</v>
      </c>
      <c r="C35" s="6">
        <f>[1]Fevereiro!B35</f>
        <v>2764526.15</v>
      </c>
      <c r="D35" s="6">
        <f>[1]Março!B35</f>
        <v>2486058.1</v>
      </c>
      <c r="E35" s="6">
        <f>[1]Abril!B35</f>
        <v>2893392.55</v>
      </c>
      <c r="F35" s="6">
        <f>[1]Maio!B35</f>
        <v>3182733.82</v>
      </c>
      <c r="G35" s="7">
        <f>[1]Junho!B35</f>
        <v>3519590.35</v>
      </c>
      <c r="H35" s="7">
        <f>[1]Julho!B35</f>
        <v>4077938.86</v>
      </c>
      <c r="I35" s="7">
        <f>[1]Agosto!B35</f>
        <v>4109659.93</v>
      </c>
      <c r="J35" s="7">
        <f>[1]Setembro!B35</f>
        <v>4196333.24</v>
      </c>
      <c r="K35" s="7">
        <f>[1]Outubro!B35</f>
        <v>4334264.2699999996</v>
      </c>
      <c r="L35" s="7">
        <f>[1]Novembro!B35</f>
        <v>4364424.03</v>
      </c>
      <c r="M35" s="7">
        <f>[1]Dezembro!B35</f>
        <v>4336457.59</v>
      </c>
    </row>
    <row r="36" spans="1:13" ht="15" customHeight="1" x14ac:dyDescent="0.15">
      <c r="A36" s="1"/>
    </row>
    <row r="37" spans="1:13" ht="15" customHeight="1" thickBot="1" x14ac:dyDescent="0.2">
      <c r="A37" s="15" t="s">
        <v>42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ht="15" customHeight="1" thickBot="1" x14ac:dyDescent="0.2">
      <c r="A38" s="25"/>
      <c r="B38" s="4" t="s">
        <v>4</v>
      </c>
      <c r="C38" s="4" t="s">
        <v>5</v>
      </c>
      <c r="D38" s="4" t="s">
        <v>6</v>
      </c>
      <c r="E38" s="4" t="s">
        <v>7</v>
      </c>
      <c r="F38" s="4" t="s">
        <v>8</v>
      </c>
      <c r="G38" s="4" t="s">
        <v>9</v>
      </c>
      <c r="H38" s="4" t="str">
        <f t="shared" ref="H38:M38" si="7">H6</f>
        <v>Julho</v>
      </c>
      <c r="I38" s="4" t="str">
        <f t="shared" si="7"/>
        <v>Agosto</v>
      </c>
      <c r="J38" s="4" t="str">
        <f t="shared" si="7"/>
        <v>Setembro</v>
      </c>
      <c r="K38" s="4" t="str">
        <f t="shared" si="7"/>
        <v>Outubro</v>
      </c>
      <c r="L38" s="4" t="str">
        <f t="shared" si="7"/>
        <v>Novembro</v>
      </c>
      <c r="M38" s="4" t="str">
        <f t="shared" si="7"/>
        <v>Dezembro</v>
      </c>
    </row>
    <row r="39" spans="1:13" ht="15" customHeight="1" thickBot="1" x14ac:dyDescent="0.2">
      <c r="A39" s="26"/>
      <c r="B39" s="4" t="s">
        <v>17</v>
      </c>
      <c r="C39" s="4" t="s">
        <v>17</v>
      </c>
      <c r="D39" s="4" t="s">
        <v>17</v>
      </c>
      <c r="E39" s="4" t="s">
        <v>17</v>
      </c>
      <c r="F39" s="4" t="s">
        <v>17</v>
      </c>
      <c r="G39" s="4" t="s">
        <v>17</v>
      </c>
      <c r="H39" s="4" t="s">
        <v>17</v>
      </c>
      <c r="I39" s="4" t="s">
        <v>17</v>
      </c>
      <c r="J39" s="4" t="s">
        <v>17</v>
      </c>
      <c r="K39" s="4" t="s">
        <v>17</v>
      </c>
      <c r="L39" s="4" t="s">
        <v>17</v>
      </c>
      <c r="M39" s="4" t="s">
        <v>17</v>
      </c>
    </row>
    <row r="40" spans="1:13" ht="15" customHeight="1" thickBot="1" x14ac:dyDescent="0.2">
      <c r="A40" s="5" t="s">
        <v>43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ht="15" customHeight="1" thickBot="1" x14ac:dyDescent="0.2">
      <c r="A41" s="5" t="s">
        <v>44</v>
      </c>
      <c r="B41" s="6">
        <f>[1]Janeiro!B41</f>
        <v>531172.30000000005</v>
      </c>
      <c r="C41" s="6">
        <f>[1]Fevereiro!B41</f>
        <v>2764601.4</v>
      </c>
      <c r="D41" s="6">
        <f>[1]Março!B41</f>
        <v>2486384.88</v>
      </c>
      <c r="E41" s="6">
        <f>[1]Abril!B41</f>
        <v>2893529.88</v>
      </c>
      <c r="F41" s="6">
        <f>[1]Maio!B41</f>
        <v>3182875.94</v>
      </c>
      <c r="G41" s="7">
        <f>[1]Junho!B41</f>
        <v>3519625.39</v>
      </c>
      <c r="H41" s="7">
        <f>[1]Julho!B41</f>
        <v>4078115.59</v>
      </c>
      <c r="I41" s="7">
        <f>[1]Agosto!B41</f>
        <v>4109665.49</v>
      </c>
      <c r="J41" s="7">
        <f>[1]Setembro!B41</f>
        <v>4196336.88</v>
      </c>
      <c r="K41" s="7">
        <f>[1]Outubro!B41</f>
        <v>4334271.59</v>
      </c>
      <c r="L41" s="7">
        <f>[1]Novembro!B41</f>
        <v>4364740</v>
      </c>
      <c r="M41" s="7">
        <f>[1]Dezembro!B41</f>
        <v>4336774.37</v>
      </c>
    </row>
    <row r="42" spans="1:13" ht="15" customHeight="1" x14ac:dyDescent="0.15">
      <c r="A42" s="1"/>
    </row>
    <row r="43" spans="1:13" ht="15" customHeight="1" thickBot="1" x14ac:dyDescent="0.2">
      <c r="A43" s="15" t="s">
        <v>45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ht="15" customHeight="1" thickBot="1" x14ac:dyDescent="0.2">
      <c r="A44" s="5"/>
      <c r="B44" s="4" t="s">
        <v>46</v>
      </c>
      <c r="C44" s="4" t="s">
        <v>46</v>
      </c>
      <c r="D44" s="4" t="s">
        <v>46</v>
      </c>
      <c r="E44" s="4" t="s">
        <v>46</v>
      </c>
      <c r="F44" s="4" t="s">
        <v>46</v>
      </c>
      <c r="G44" s="4" t="s">
        <v>46</v>
      </c>
      <c r="H44" s="4" t="s">
        <v>46</v>
      </c>
      <c r="I44" s="4" t="s">
        <v>46</v>
      </c>
      <c r="J44" s="4" t="s">
        <v>46</v>
      </c>
      <c r="K44" s="4" t="s">
        <v>46</v>
      </c>
      <c r="L44" s="4" t="s">
        <v>46</v>
      </c>
      <c r="M44" s="4" t="s">
        <v>46</v>
      </c>
    </row>
    <row r="45" spans="1:13" ht="15" customHeight="1" thickBot="1" x14ac:dyDescent="0.2">
      <c r="A45" s="5" t="s">
        <v>47</v>
      </c>
      <c r="B45" s="4" t="s">
        <v>4</v>
      </c>
      <c r="C45" s="4" t="s">
        <v>5</v>
      </c>
      <c r="D45" s="4" t="s">
        <v>6</v>
      </c>
      <c r="E45" s="4" t="s">
        <v>7</v>
      </c>
      <c r="F45" s="4" t="s">
        <v>8</v>
      </c>
      <c r="G45" s="4" t="s">
        <v>9</v>
      </c>
      <c r="H45" s="4" t="str">
        <f t="shared" ref="H45:M45" si="8">H6</f>
        <v>Julho</v>
      </c>
      <c r="I45" s="4" t="str">
        <f t="shared" si="8"/>
        <v>Agosto</v>
      </c>
      <c r="J45" s="4" t="str">
        <f t="shared" si="8"/>
        <v>Setembro</v>
      </c>
      <c r="K45" s="4" t="str">
        <f t="shared" si="8"/>
        <v>Outubro</v>
      </c>
      <c r="L45" s="4" t="str">
        <f t="shared" si="8"/>
        <v>Novembro</v>
      </c>
      <c r="M45" s="4" t="str">
        <f t="shared" si="8"/>
        <v>Dezembro</v>
      </c>
    </row>
    <row r="46" spans="1:13" ht="15" customHeight="1" x14ac:dyDescent="0.15">
      <c r="A46" s="1"/>
      <c r="B46" s="20" t="str">
        <f>[1]Janeiro!C45</f>
        <v xml:space="preserve">Caixa R$ 216,07 - Outras despesas: Desp.Diversas R$ 691,03 - Taxa R$ 186,92 - NTO R$ 920.590,73
</v>
      </c>
      <c r="C46" s="20" t="str">
        <f>[1]Fevereiro!C45</f>
        <v xml:space="preserve">Caixa R$ 75,25 - Outras despesas: Desp.Diversas R$ 587,79 - NTO R$604.022,23 - Multa 0,03 - Taxa R$ 761,33 (recuperação de despesas)
</v>
      </c>
      <c r="D46" s="20" t="str">
        <f>[1]Março!C45</f>
        <v xml:space="preserve">Caixa R$ 326,78 - Outras despesas: Desp.Diversas R$ 755,50 - NTO R$775.446,66 - Multa 0,01 - Taxa R$ 2.655,57
</v>
      </c>
      <c r="E46" s="20" t="str">
        <f>[1]Abril!C45</f>
        <v xml:space="preserve">Caixa R$ 137,33 - Outras despesas: Desp.Diversas R$ 1.525,72 - NTO R$585.739,96 </v>
      </c>
      <c r="F46" s="20" t="str">
        <f>[1]Maio!C45</f>
        <v xml:space="preserve">Caixa R$ 142,12 - Outras despesas: Desp.Diversas R$ 1.003,15 - Taxa R$ 788,72 - NTO R$ 654.909,17 </v>
      </c>
      <c r="G46" s="20" t="str">
        <f>[1]Junho!C45</f>
        <v>Caixa R$ 35,04 - Outras despesas: Desp.Diversas R$ 673,94 - Taxa R$ 788,72 - NTO R$ 661.197,31</v>
      </c>
      <c r="H46" s="20" t="str">
        <f>[1]Julho!C45</f>
        <v>Caixa R$ 176,73 - Outras despesas: Desp.Diversas R$ 889,95 - Taxa R$ 788,72 - NTO R$ 575.326,08</v>
      </c>
      <c r="I46" s="20" t="str">
        <f>[1]Agosto!C45</f>
        <v>Caixa R$ 5,56 - Outras despesas: Desp.Diversas R$ 1.039,85 - Taxa R$ 788,72 - NTO R$ 554.451,15</v>
      </c>
      <c r="J46" s="20" t="str">
        <f>[1]Setembro!C45</f>
        <v>Caixa R$ 3,64 - Outras despesas: Desp.Diversas R$ 1.202,78 - Taxa R$ 788,72 - NTO R$ 529.246,20</v>
      </c>
      <c r="K46" s="20" t="str">
        <f>[1]Outubro!C45</f>
        <v>Caixa R$ 7,32 - Outras despesas: Diversos R$ 1.128,62 - Bens de Natureza Permanente R$ 6.219,79, Mat de Escritório R$ 1.029,60, Mat de Copa e Cozinha R$ 1.856,98, Mat de Limpeza e Higiene R$ 9.559,30, Mat de Manutenção R$ 3.634,67, NTO R$ 570.566,89, Taxa R$ 788,72.</v>
      </c>
      <c r="L46" s="20" t="str">
        <f>[1]Novembro!C45</f>
        <v>Caixa R$ 315,97 - Outras despesas: Desp.Diversas R$ 1.310,87 - Taxa R$ 788,72 - NTO R$ 707.428,15</v>
      </c>
      <c r="M46" s="22" t="str">
        <f>[1]Dezembro!C45</f>
        <v>Caixa R$ 315,78 - Outras despesas: Desp.Diversas R$ 4.556,51 - Taxa R$ 788,72 - NTO R$ 572.490,01</v>
      </c>
    </row>
    <row r="47" spans="1:13" x14ac:dyDescent="0.1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7"/>
    </row>
    <row r="48" spans="1:13" x14ac:dyDescent="0.1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7"/>
    </row>
    <row r="49" spans="2:13" x14ac:dyDescent="0.1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7"/>
    </row>
    <row r="50" spans="2:13" x14ac:dyDescent="0.1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7"/>
    </row>
    <row r="51" spans="2:13" x14ac:dyDescent="0.1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7"/>
    </row>
    <row r="52" spans="2:13" x14ac:dyDescent="0.1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7"/>
    </row>
    <row r="53" spans="2:13" ht="9.75" thickBot="1" x14ac:dyDescent="0.2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7"/>
    </row>
    <row r="54" spans="2:13" x14ac:dyDescent="0.15">
      <c r="B54" s="19"/>
      <c r="C54" s="19"/>
      <c r="D54" s="19"/>
      <c r="E54" s="19"/>
      <c r="F54" s="19"/>
      <c r="G54" s="19"/>
      <c r="H54" s="19"/>
      <c r="I54" s="19"/>
      <c r="J54" s="19"/>
      <c r="K54" s="18"/>
      <c r="L54" s="18"/>
      <c r="M54" s="27"/>
    </row>
  </sheetData>
  <mergeCells count="18">
    <mergeCell ref="A38:A39"/>
    <mergeCell ref="A1:N1"/>
    <mergeCell ref="A2:N2"/>
    <mergeCell ref="A3:N3"/>
    <mergeCell ref="K46:K53"/>
    <mergeCell ref="L46:L53"/>
    <mergeCell ref="A6:A7"/>
    <mergeCell ref="A32:A33"/>
    <mergeCell ref="M46:M54"/>
    <mergeCell ref="B46:B53"/>
    <mergeCell ref="C46:C53"/>
    <mergeCell ref="D46:D53"/>
    <mergeCell ref="E46:E53"/>
    <mergeCell ref="F46:F53"/>
    <mergeCell ref="G46:G53"/>
    <mergeCell ref="H46:H53"/>
    <mergeCell ref="I46:I53"/>
    <mergeCell ref="J46:J53"/>
  </mergeCells>
  <pageMargins left="0.511811024" right="0.511811024" top="0.78740157499999996" bottom="0.78740157499999996" header="0.31496062000000002" footer="0.31496062000000002"/>
  <pageSetup paperSize="0"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Isabel Cristina P Siqueira</cp:lastModifiedBy>
  <cp:lastPrinted>2025-10-13T14:31:27Z</cp:lastPrinted>
  <dcterms:created xsi:type="dcterms:W3CDTF">2025-10-13T12:41:50Z</dcterms:created>
  <dcterms:modified xsi:type="dcterms:W3CDTF">2025-10-13T14:31:40Z</dcterms:modified>
</cp:coreProperties>
</file>